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7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Titles" localSheetId="2">'Rozpocet'!$11:$13</definedName>
  </definedNames>
  <calcPr fullCalcOnLoad="1"/>
</workbook>
</file>

<file path=xl/sharedStrings.xml><?xml version="1.0" encoding="utf-8"?>
<sst xmlns="http://schemas.openxmlformats.org/spreadsheetml/2006/main" count="1181" uniqueCount="325">
  <si>
    <t>KRYCÍ LIST ROZPOČTU</t>
  </si>
  <si>
    <t>Název stavby</t>
  </si>
  <si>
    <t>STAVEBNÍ ÚPRAVY ZA ÚČELEM ZMĚNY UŽÍVÁNÍ DOMU č.p. 1738 NA DŮM S PEČOVATELSKOU SLUŽBOU PETŘVALD U KARVINÉ</t>
  </si>
  <si>
    <t>JKSO</t>
  </si>
  <si>
    <t>801</t>
  </si>
  <si>
    <t>Kód stavby</t>
  </si>
  <si>
    <t>N14-104</t>
  </si>
  <si>
    <t>Název objektu</t>
  </si>
  <si>
    <t>ZDRAVOTNÍ TECHNIKA</t>
  </si>
  <si>
    <t>EČO</t>
  </si>
  <si>
    <t>Kód objektu</t>
  </si>
  <si>
    <t>1</t>
  </si>
  <si>
    <t>Název části</t>
  </si>
  <si>
    <t xml:space="preserve"> </t>
  </si>
  <si>
    <t>Místo</t>
  </si>
  <si>
    <t>Petřvald u Karviné</t>
  </si>
  <si>
    <t>Kód části</t>
  </si>
  <si>
    <t>Název podčásti</t>
  </si>
  <si>
    <t>Kód podčásti</t>
  </si>
  <si>
    <t>IČ</t>
  </si>
  <si>
    <t>DIČ</t>
  </si>
  <si>
    <t>Objednatel</t>
  </si>
  <si>
    <t>MĚSTO PETŘVALD</t>
  </si>
  <si>
    <t>Projektant</t>
  </si>
  <si>
    <t>MASTER DESIGN</t>
  </si>
  <si>
    <t>Zhotovitel</t>
  </si>
  <si>
    <t>Dle výběrového řízení</t>
  </si>
  <si>
    <t>Rozpočet číslo</t>
  </si>
  <si>
    <t>Zpracoval</t>
  </si>
  <si>
    <t>Dne</t>
  </si>
  <si>
    <t>N-2014-104</t>
  </si>
  <si>
    <t>OMA-inženýrská činnost ve stavebnictví</t>
  </si>
  <si>
    <t>29.04.2014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</si>
  <si>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</si>
  <si>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</si>
  <si>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</si>
  <si>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</si>
  <si>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</si>
  <si>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</si>
  <si>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</si>
  <si>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</si>
  <si>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</si>
  <si>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</si>
  <si>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</si>
  <si>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</si>
  <si>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</si>
  <si>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</si>
  <si>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</si>
  <si>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</si>
  <si>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</si>
  <si>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</si>
  <si>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X</t>
  </si>
  <si>
    <t>Montáž</t>
  </si>
  <si>
    <t>Bez pevné podl.</t>
  </si>
  <si>
    <t>PSV</t>
  </si>
  <si>
    <t>Kulturní památka</t>
  </si>
  <si>
    <t>"M"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</si>
  <si>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</si>
  <si>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</si>
  <si>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</si>
  <si>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</si>
  <si>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</si>
  <si>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</si>
  <si>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</si>
  <si>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</si>
  <si>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</si>
  <si>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</si>
  <si>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</si>
  <si>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%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</si>
  <si>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</si>
  <si>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</si>
  <si>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</si>
  <si>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</si>
  <si>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</si>
  <si>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</si>
  <si>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</si>
  <si>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</si>
  <si>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</si>
  <si>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</si>
  <si>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</si>
  <si>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</si>
  <si>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</si>
  <si>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</si>
  <si>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</si>
  <si>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</si>
  <si>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</si>
  <si>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</si>
  <si>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</si>
  <si>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</si>
  <si>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</si>
  <si>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SOUPIS PRACÍ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</si>
  <si>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</si>
  <si>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</si>
  <si>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</si>
  <si>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</si>
  <si>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</si>
  <si>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</si>
  <si>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</si>
  <si>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</si>
  <si>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</si>
  <si>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</si>
  <si>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</si>
  <si>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</si>
  <si>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</si>
  <si>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</si>
  <si>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</si>
  <si>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</si>
  <si>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9</t>
  </si>
  <si>
    <t>Ostatní konstrukce a práce-bourání</t>
  </si>
  <si>
    <t>93</t>
  </si>
  <si>
    <t>Různé dokončovací konstrukce a práce staveb</t>
  </si>
  <si>
    <t>2</t>
  </si>
  <si>
    <t>K</t>
  </si>
  <si>
    <t>PK</t>
  </si>
  <si>
    <t>931001111</t>
  </si>
  <si>
    <t>Ostatní nespecifikované práce a dodávky, potřebné k provedení a dokončení díla dle specifikace PD a TZ</t>
  </si>
  <si>
    <t>soubor</t>
  </si>
  <si>
    <t>3</t>
  </si>
  <si>
    <t>931001201</t>
  </si>
  <si>
    <t>Bourací a zemní, zednické práce a výpomoce - vč. přesunů hmot, sutí, likvidace odpadů</t>
  </si>
  <si>
    <t>"kompletní provedení dle specifikace PD a TZ vč. všech souvisejících prací a dodávek"</t>
  </si>
  <si>
    <t>-1</t>
  </si>
  <si>
    <t>"v jednotkové ceně zahrnuty náklady na potřebné dodávky a materiály"</t>
  </si>
  <si>
    <t>Specifikace:</t>
  </si>
  <si>
    <t>-bourání betonové desky (40,0 m2)</t>
  </si>
  <si>
    <t>-výkop 0,6* hl. 1,5 až 0,3 - interiér (64 bm)</t>
  </si>
  <si>
    <t>-prostup skrz základové kce (300/300 mm, d= cca 1000 mm 4ks)</t>
  </si>
  <si>
    <t xml:space="preserve">-obsypy - písek fr.0-4 mm (8 m3) </t>
  </si>
  <si>
    <t>-bourání drážek a prostupů + zednické zapravení a utěsnění</t>
  </si>
  <si>
    <t>(1,0)</t>
  </si>
  <si>
    <t>Součet</t>
  </si>
  <si>
    <t>4</t>
  </si>
  <si>
    <t>931001202</t>
  </si>
  <si>
    <t xml:space="preserve">D+M požární ucpávky prostupů </t>
  </si>
  <si>
    <t>kus</t>
  </si>
  <si>
    <t>"např. HL 840" (4,0)</t>
  </si>
  <si>
    <t>"DN 100" (8,0)</t>
  </si>
  <si>
    <t>931001212</t>
  </si>
  <si>
    <t>"DN 40" (6,0)</t>
  </si>
  <si>
    <t>5</t>
  </si>
  <si>
    <t>931001213</t>
  </si>
  <si>
    <t>"DN 32-25" (30,0)</t>
  </si>
  <si>
    <t>6</t>
  </si>
  <si>
    <t>931001203</t>
  </si>
  <si>
    <t>D+M lapač střešních nečistot vč. osazení, obetonování a dopojení</t>
  </si>
  <si>
    <t>"např. HL 600" (6,0)</t>
  </si>
  <si>
    <t>7</t>
  </si>
  <si>
    <t>931001245</t>
  </si>
  <si>
    <t xml:space="preserve">D+M protipožární dvířka 400/400 mm </t>
  </si>
  <si>
    <t>(17,0)</t>
  </si>
  <si>
    <t>8</t>
  </si>
  <si>
    <t>931001333</t>
  </si>
  <si>
    <t>Dodávky ostatních drobných prvků a zařízení - (kulové kohouty, tvarovky, objímky a další bez rozlišení, - dle specifikace PD a TZ)</t>
  </si>
  <si>
    <t>011</t>
  </si>
  <si>
    <t>953751311</t>
  </si>
  <si>
    <t>Odvětrání svislé - montáž větrací hlavice plastové s komínkem 500 mm</t>
  </si>
  <si>
    <t>(4,0)</t>
  </si>
  <si>
    <t>10</t>
  </si>
  <si>
    <t>M</t>
  </si>
  <si>
    <t>MAT</t>
  </si>
  <si>
    <t>286156510</t>
  </si>
  <si>
    <t>větrací hlavice s komínkem 500 mm</t>
  </si>
  <si>
    <t>Práce a dodávky PSV</t>
  </si>
  <si>
    <t>713</t>
  </si>
  <si>
    <t>Izolace tepelné</t>
  </si>
  <si>
    <t>11</t>
  </si>
  <si>
    <t>713463411</t>
  </si>
  <si>
    <t>Montáž izolace tepelné potrubí a ohybů návlekovými izolačními pouzdry</t>
  </si>
  <si>
    <t>m</t>
  </si>
  <si>
    <t>12</t>
  </si>
  <si>
    <t>283770809</t>
  </si>
  <si>
    <t>izolace potrubí Mirelon Pro do 100 x 40 mm</t>
  </si>
  <si>
    <t>721</t>
  </si>
  <si>
    <t>Zdravotechnika - kanalizace</t>
  </si>
  <si>
    <t>13</t>
  </si>
  <si>
    <t>721173401</t>
  </si>
  <si>
    <t>Potrubí kanalizační plastové svodné systém KG DN 100 - vč. tvarovek, příslušenství a komponentů</t>
  </si>
  <si>
    <t>(11,0)</t>
  </si>
  <si>
    <t>14</t>
  </si>
  <si>
    <t>721173402</t>
  </si>
  <si>
    <t>Potrubí kanalizační plastové svodné systém KG DN 125 - vč. tvarovek, příslušenství a komponentů</t>
  </si>
  <si>
    <t>(43,0)</t>
  </si>
  <si>
    <t>15</t>
  </si>
  <si>
    <t>721173403</t>
  </si>
  <si>
    <t>Potrubí kanalizační plastové svodné systém KG DN 150 - vč. tvarovek, příslušenství a komponentů</t>
  </si>
  <si>
    <t>(10,0)</t>
  </si>
  <si>
    <t>16</t>
  </si>
  <si>
    <t>721174042</t>
  </si>
  <si>
    <t>Potrubí kanalizační z PP připojovací systém HT DN 40 - vč. tvarovek, příslušenství a komponentů</t>
  </si>
  <si>
    <t>17</t>
  </si>
  <si>
    <t>721174043</t>
  </si>
  <si>
    <t>Potrubí kanalizační z PP připojovací systém HT DN 50 - vč. tvarovek, příslušenství a komponentů</t>
  </si>
  <si>
    <t>(117,0)</t>
  </si>
  <si>
    <t>18</t>
  </si>
  <si>
    <t>721174044</t>
  </si>
  <si>
    <t>Potrubí kanalizační z PP připojovací systém HT DN 70 - vč. tvarovek, příslušenství a komponentů</t>
  </si>
  <si>
    <t>(3,0)</t>
  </si>
  <si>
    <t>19</t>
  </si>
  <si>
    <t>721174045</t>
  </si>
  <si>
    <t>Potrubí kanalizační z PP připojovací systém HT DN 100 - vč. tvarovek, příslušenství a komponentů</t>
  </si>
  <si>
    <t>(41,0)</t>
  </si>
  <si>
    <t>20</t>
  </si>
  <si>
    <t>721174101</t>
  </si>
  <si>
    <t>Odvod kondenzátu od plynového kotle vč. zaústění do kanalizace</t>
  </si>
  <si>
    <t>21</t>
  </si>
  <si>
    <t>721174188</t>
  </si>
  <si>
    <t>D+M podlahová vpusť se suchou klapou</t>
  </si>
  <si>
    <t>722</t>
  </si>
  <si>
    <t>Zdravotechnika - vodovod</t>
  </si>
  <si>
    <t>22</t>
  </si>
  <si>
    <t>722174022</t>
  </si>
  <si>
    <t>Potrubí vodovodní plastové PPR PN 10 D 20 x 2,2 mm - vč. armatur, příslušenství na komponentů</t>
  </si>
  <si>
    <t>(99,0)</t>
  </si>
  <si>
    <t>23</t>
  </si>
  <si>
    <t>722174022-1</t>
  </si>
  <si>
    <t>Potrubí vodovodní plastové PPR PN 16 D 20 x 2,8 mm - vč. armatur, příslušenství na komponentů</t>
  </si>
  <si>
    <t>(64,0)</t>
  </si>
  <si>
    <t>24</t>
  </si>
  <si>
    <t>722174023</t>
  </si>
  <si>
    <t>Potrubí vodovodní plastové PPR PN 10 D 25 x 2,3 mm - vč. armatur, příslušenství a komponentů</t>
  </si>
  <si>
    <t>25</t>
  </si>
  <si>
    <t>722174023-1</t>
  </si>
  <si>
    <t>Potrubí vodovodní plastové PPR PN 16 D 25 x 3,5 mm - vč. armatur, příslušenství a komponentů</t>
  </si>
  <si>
    <t>(12,0)</t>
  </si>
  <si>
    <t>26</t>
  </si>
  <si>
    <t>722174024</t>
  </si>
  <si>
    <t>Potrubí vodovodní plastové PPR PN 10 D 32 x2,9 mm - vč. armatur, příslušenství a komponentů</t>
  </si>
  <si>
    <t>(27,0)</t>
  </si>
  <si>
    <t>27</t>
  </si>
  <si>
    <t>722174024-1</t>
  </si>
  <si>
    <t>Potrubí vodovodní plastové PPR PN 16 D 32 x 4,4 mm - vč. armatur, příslušenství a komponentů</t>
  </si>
  <si>
    <t>(40,0)</t>
  </si>
  <si>
    <t>28</t>
  </si>
  <si>
    <t>722174025</t>
  </si>
  <si>
    <t>Potrubí vodovodní plastové PPR PN 10 D 40 x 3,7 mm - vč. armatur, příslušenství a komponentů</t>
  </si>
  <si>
    <t>(29,0)</t>
  </si>
  <si>
    <t>29</t>
  </si>
  <si>
    <t>722174025-1</t>
  </si>
  <si>
    <t>Potrubí vodovodní plastové PPR PN 16 D 40 x 5,5 mm - vč. armatur, příslušenství a komponentů</t>
  </si>
  <si>
    <t>(52,0)</t>
  </si>
  <si>
    <t>30</t>
  </si>
  <si>
    <t>722174126</t>
  </si>
  <si>
    <t>Potrubí vodovodní plastové PPR PN 10 D 50 x 4,6 mm - vč. armatur, příslušenství a komponentů</t>
  </si>
  <si>
    <t>(23,0)</t>
  </si>
  <si>
    <t>31</t>
  </si>
  <si>
    <t>722174126-1</t>
  </si>
  <si>
    <t>Potrubí vodovodní plastové PPR PN 16 D 50 x 6,9 mm - vč. armatur, příslušenství a komponentů</t>
  </si>
  <si>
    <t>32</t>
  </si>
  <si>
    <t>722174139</t>
  </si>
  <si>
    <t>Potrubí vodovodní ocelové pozink DN 25 - vč. armatur, příslušenství a komponentů</t>
  </si>
  <si>
    <t>(21,0)</t>
  </si>
  <si>
    <t>33</t>
  </si>
  <si>
    <t>722249955</t>
  </si>
  <si>
    <t>D+M kulový kohout - vč. příslušenství</t>
  </si>
  <si>
    <t>34</t>
  </si>
  <si>
    <t>722249956</t>
  </si>
  <si>
    <t>D+M zpětná klapa (1,0), Filtr (1,0), Stad DN 10 (1kus) - vč. příslušenství</t>
  </si>
  <si>
    <t>sada</t>
  </si>
  <si>
    <t>35</t>
  </si>
  <si>
    <t>722249960</t>
  </si>
  <si>
    <t>D+M vodoměr dle specifikace</t>
  </si>
  <si>
    <t>-studená voda Qn 2,5 (17kus)</t>
  </si>
  <si>
    <t>-teplá voda Qn 2,5 (17kus)</t>
  </si>
  <si>
    <t>-studená voda Qn 6 (1kus)</t>
  </si>
  <si>
    <t>725</t>
  </si>
  <si>
    <t>Zdravotechnika - zařizovací předměty (všechny dodávky vč. příslušenství a komponentů dle PD)</t>
  </si>
  <si>
    <t>36</t>
  </si>
  <si>
    <t>725861104</t>
  </si>
  <si>
    <t>Zápachová uzávěrka - pro pračku a myčku DN 40/50 s připojením rozvodu vody, s el. krabicí (např. HL 405E)</t>
  </si>
  <si>
    <t>(17,0+19)</t>
  </si>
  <si>
    <t>37</t>
  </si>
  <si>
    <t>725901225</t>
  </si>
  <si>
    <t>D+M sprcha 1.NP (bezbariérové byty), vč. příslušenství a komponentů</t>
  </si>
  <si>
    <t>specifikace:</t>
  </si>
  <si>
    <t>-sprchová systémová deska</t>
  </si>
  <si>
    <t>-nerez mřížka (115/115)</t>
  </si>
  <si>
    <t>-páková baterie</t>
  </si>
  <si>
    <t>-ruční sprcha</t>
  </si>
  <si>
    <t>(2,0)</t>
  </si>
  <si>
    <t>38</t>
  </si>
  <si>
    <t>725901226</t>
  </si>
  <si>
    <t>D+M WC (bezbariérové byty), vč. příslušenství a komponentů</t>
  </si>
  <si>
    <t>-invalidní WC kombi (svislý odpad)</t>
  </si>
  <si>
    <t>-rohový ventil</t>
  </si>
  <si>
    <t>39</t>
  </si>
  <si>
    <t>725901227</t>
  </si>
  <si>
    <t>D+M umyvadlo (bezbariérové byty), vč. příslušenství a komponentů</t>
  </si>
  <si>
    <t>-bezbariérové umyvadlo 650/650 mm s otvorem pro baterii</t>
  </si>
  <si>
    <t>-tlaková hadice</t>
  </si>
  <si>
    <t>-stojánková páková baterie</t>
  </si>
  <si>
    <t>-zápachový uzávěr</t>
  </si>
  <si>
    <t>40a</t>
  </si>
  <si>
    <t>725901228</t>
  </si>
  <si>
    <t>D+M dřez (bezbariérové byty), vč. příslušenství a komponentů</t>
  </si>
  <si>
    <t>-nerezový dřez s nízkou výškou s otvorem pro baterii</t>
  </si>
  <si>
    <t>40b</t>
  </si>
  <si>
    <t>D+M dřez (běžné byty), vč. příslušenství a komponentů</t>
  </si>
  <si>
    <t>-nerezový dřez do pracovní desky s otvorem pro baterii</t>
  </si>
  <si>
    <t>(15,0)</t>
  </si>
  <si>
    <t>41</t>
  </si>
  <si>
    <t>725901229</t>
  </si>
  <si>
    <t>D+M výlevka (bezbariérové byty), vč. příslušenství a komponentů</t>
  </si>
  <si>
    <t>-výlevka se svislým odpadem</t>
  </si>
  <si>
    <t>-nástěná páková baterie</t>
  </si>
  <si>
    <t>42</t>
  </si>
  <si>
    <t>725901255</t>
  </si>
  <si>
    <t>D+M sprcha , vč. příslušenství a komponentů</t>
  </si>
  <si>
    <t>-sprchová vanička</t>
  </si>
  <si>
    <t>43</t>
  </si>
  <si>
    <t>725901256</t>
  </si>
  <si>
    <t>D+M WC , vč. příslušenství a komponentů</t>
  </si>
  <si>
    <t>-WC kombi (vodorovný odpad) 1x</t>
  </si>
  <si>
    <t>-rohový ventil + tlaková hadice, á 2x</t>
  </si>
  <si>
    <t>(16,0)</t>
  </si>
  <si>
    <t>44</t>
  </si>
  <si>
    <t>725901257</t>
  </si>
  <si>
    <t>D+M umyvadlo , vč. příslušenství a komponentů</t>
  </si>
  <si>
    <t>-umyvadlo s otvorem pro baterii</t>
  </si>
  <si>
    <t>-rohový ventil 2x</t>
  </si>
  <si>
    <t>-tlaková hadice 2x</t>
  </si>
  <si>
    <t>732</t>
  </si>
  <si>
    <t>Ústřední vytápění - strojovny</t>
  </si>
  <si>
    <t>45</t>
  </si>
  <si>
    <t>731</t>
  </si>
  <si>
    <t>D+M připojení rozvodu teplé vody na zásobník armaturami: cirkulační čerpadlo, uzávěry, tlakoměry, zpětné klapky apod.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</si>
</sst>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8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65" fontId="20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 vertical="center"/>
      <protection/>
    </xf>
    <xf numFmtId="167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167" fontId="22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9" fontId="23" fillId="0" borderId="0" xfId="0" applyNumberFormat="1" applyFont="1" applyAlignment="1" applyProtection="1">
      <alignment horizontal="righ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5">
      <selection activeCell="E9" sqref="E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32.25" customHeight="1">
      <c r="A5" s="15"/>
      <c r="B5" s="16" t="s">
        <v>1</v>
      </c>
      <c r="C5" s="16"/>
      <c r="D5" s="16"/>
      <c r="E5" s="188" t="s">
        <v>2</v>
      </c>
      <c r="F5" s="188"/>
      <c r="G5" s="188"/>
      <c r="H5" s="188"/>
      <c r="I5" s="188"/>
      <c r="J5" s="188"/>
      <c r="K5" s="16"/>
      <c r="L5" s="16"/>
      <c r="M5" s="16"/>
      <c r="N5" s="16"/>
      <c r="O5" s="16" t="s">
        <v>3</v>
      </c>
      <c r="P5" s="17" t="s">
        <v>4</v>
      </c>
      <c r="Q5" s="18"/>
      <c r="R5" s="19"/>
      <c r="S5" s="20"/>
    </row>
    <row r="6" spans="1:19" ht="17.25" customHeight="1" hidden="1">
      <c r="A6" s="15"/>
      <c r="B6" s="16" t="s">
        <v>5</v>
      </c>
      <c r="C6" s="16"/>
      <c r="D6" s="16"/>
      <c r="E6" s="21" t="s">
        <v>6</v>
      </c>
      <c r="F6" s="16"/>
      <c r="G6" s="16"/>
      <c r="H6" s="16"/>
      <c r="I6" s="16"/>
      <c r="J6" s="22"/>
      <c r="K6" s="16"/>
      <c r="L6" s="16"/>
      <c r="M6" s="16"/>
      <c r="N6" s="16"/>
      <c r="O6" s="16"/>
      <c r="P6" s="23"/>
      <c r="Q6" s="24"/>
      <c r="R6" s="22"/>
      <c r="S6" s="20"/>
    </row>
    <row r="7" spans="1:19" ht="17.25" customHeight="1">
      <c r="A7" s="15"/>
      <c r="B7" s="16" t="s">
        <v>7</v>
      </c>
      <c r="C7" s="16"/>
      <c r="D7" s="16"/>
      <c r="E7" s="21" t="s">
        <v>8</v>
      </c>
      <c r="F7" s="16"/>
      <c r="G7" s="16"/>
      <c r="H7" s="16"/>
      <c r="I7" s="16"/>
      <c r="J7" s="22"/>
      <c r="K7" s="16"/>
      <c r="L7" s="16"/>
      <c r="M7" s="16"/>
      <c r="N7" s="16"/>
      <c r="O7" s="16" t="s">
        <v>9</v>
      </c>
      <c r="P7" s="21"/>
      <c r="Q7" s="24"/>
      <c r="R7" s="22"/>
      <c r="S7" s="20"/>
    </row>
    <row r="8" spans="1:19" ht="17.25" customHeight="1" hidden="1">
      <c r="A8" s="15"/>
      <c r="B8" s="16" t="s">
        <v>10</v>
      </c>
      <c r="C8" s="16"/>
      <c r="D8" s="16"/>
      <c r="E8" s="21" t="s">
        <v>11</v>
      </c>
      <c r="F8" s="16"/>
      <c r="G8" s="16"/>
      <c r="H8" s="16"/>
      <c r="I8" s="16"/>
      <c r="J8" s="22"/>
      <c r="K8" s="16"/>
      <c r="L8" s="16"/>
      <c r="M8" s="16"/>
      <c r="N8" s="16"/>
      <c r="O8" s="16"/>
      <c r="P8" s="23"/>
      <c r="Q8" s="24"/>
      <c r="R8" s="22"/>
      <c r="S8" s="20"/>
    </row>
    <row r="9" spans="1:19" ht="17.25" customHeight="1">
      <c r="A9" s="15"/>
      <c r="B9" s="16" t="s">
        <v>12</v>
      </c>
      <c r="C9" s="16"/>
      <c r="D9" s="16"/>
      <c r="E9" s="25" t="s">
        <v>13</v>
      </c>
      <c r="F9" s="26"/>
      <c r="G9" s="26"/>
      <c r="H9" s="26"/>
      <c r="I9" s="26"/>
      <c r="J9" s="27"/>
      <c r="K9" s="16"/>
      <c r="L9" s="16"/>
      <c r="M9" s="16"/>
      <c r="N9" s="16"/>
      <c r="O9" s="16" t="s">
        <v>14</v>
      </c>
      <c r="P9" s="28" t="s">
        <v>15</v>
      </c>
      <c r="Q9" s="29"/>
      <c r="R9" s="27"/>
      <c r="S9" s="20"/>
    </row>
    <row r="10" spans="1:19" ht="17.25" customHeight="1" hidden="1">
      <c r="A10" s="15"/>
      <c r="B10" s="16" t="s">
        <v>16</v>
      </c>
      <c r="C10" s="16"/>
      <c r="D10" s="16"/>
      <c r="E10" s="30" t="s">
        <v>13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4"/>
      <c r="Q10" s="24"/>
      <c r="R10" s="16"/>
      <c r="S10" s="20"/>
    </row>
    <row r="11" spans="1:19" ht="17.25" customHeight="1" hidden="1">
      <c r="A11" s="15"/>
      <c r="B11" s="16" t="s">
        <v>17</v>
      </c>
      <c r="C11" s="16"/>
      <c r="D11" s="16"/>
      <c r="E11" s="30" t="s">
        <v>13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4"/>
      <c r="Q11" s="24"/>
      <c r="R11" s="16"/>
      <c r="S11" s="20"/>
    </row>
    <row r="12" spans="1:19" ht="17.25" customHeight="1" hidden="1">
      <c r="A12" s="15"/>
      <c r="B12" s="16" t="s">
        <v>18</v>
      </c>
      <c r="C12" s="16"/>
      <c r="D12" s="16"/>
      <c r="E12" s="30" t="s">
        <v>13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4"/>
      <c r="Q12" s="24"/>
      <c r="R12" s="16"/>
      <c r="S12" s="20"/>
    </row>
    <row r="13" spans="1:19" ht="17.25" customHeight="1" hidden="1">
      <c r="A13" s="15"/>
      <c r="B13" s="16"/>
      <c r="C13" s="16"/>
      <c r="D13" s="16"/>
      <c r="E13" s="30" t="s">
        <v>13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4"/>
      <c r="Q13" s="24"/>
      <c r="R13" s="16"/>
      <c r="S13" s="20"/>
    </row>
    <row r="14" spans="1:19" ht="17.25" customHeight="1" hidden="1">
      <c r="A14" s="15"/>
      <c r="B14" s="16"/>
      <c r="C14" s="16"/>
      <c r="D14" s="16"/>
      <c r="E14" s="30" t="s">
        <v>13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4"/>
      <c r="Q14" s="24"/>
      <c r="R14" s="16"/>
      <c r="S14" s="20"/>
    </row>
    <row r="15" spans="1:19" ht="17.25" customHeight="1" hidden="1">
      <c r="A15" s="15"/>
      <c r="B15" s="16"/>
      <c r="C15" s="16"/>
      <c r="D15" s="16"/>
      <c r="E15" s="30" t="s">
        <v>13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4"/>
      <c r="Q15" s="24"/>
      <c r="R15" s="16"/>
      <c r="S15" s="20"/>
    </row>
    <row r="16" spans="1:19" ht="17.25" customHeight="1" hidden="1">
      <c r="A16" s="15"/>
      <c r="B16" s="16"/>
      <c r="C16" s="16"/>
      <c r="D16" s="16"/>
      <c r="E16" s="30" t="s">
        <v>13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4"/>
      <c r="Q16" s="24"/>
      <c r="R16" s="16"/>
      <c r="S16" s="20"/>
    </row>
    <row r="17" spans="1:19" ht="17.25" customHeight="1" hidden="1">
      <c r="A17" s="15"/>
      <c r="B17" s="16"/>
      <c r="C17" s="16"/>
      <c r="D17" s="16"/>
      <c r="E17" s="30" t="s">
        <v>13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4"/>
      <c r="Q17" s="24"/>
      <c r="R17" s="16"/>
      <c r="S17" s="20"/>
    </row>
    <row r="18" spans="1:19" ht="17.25" customHeight="1" hidden="1">
      <c r="A18" s="15"/>
      <c r="B18" s="16"/>
      <c r="C18" s="16"/>
      <c r="D18" s="16"/>
      <c r="E18" s="30" t="s">
        <v>13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4"/>
      <c r="Q18" s="24"/>
      <c r="R18" s="16"/>
      <c r="S18" s="20"/>
    </row>
    <row r="19" spans="1:19" ht="17.25" customHeight="1" hidden="1">
      <c r="A19" s="15"/>
      <c r="B19" s="16"/>
      <c r="C19" s="16"/>
      <c r="D19" s="16"/>
      <c r="E19" s="30" t="s">
        <v>13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4"/>
      <c r="Q19" s="24"/>
      <c r="R19" s="16"/>
      <c r="S19" s="20"/>
    </row>
    <row r="20" spans="1:19" ht="17.25" customHeight="1" hidden="1">
      <c r="A20" s="15"/>
      <c r="B20" s="16"/>
      <c r="C20" s="16"/>
      <c r="D20" s="16"/>
      <c r="E20" s="30" t="s">
        <v>13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4"/>
      <c r="Q20" s="24"/>
      <c r="R20" s="16"/>
      <c r="S20" s="20"/>
    </row>
    <row r="21" spans="1:19" ht="17.25" customHeight="1" hidden="1">
      <c r="A21" s="15"/>
      <c r="B21" s="16"/>
      <c r="C21" s="16"/>
      <c r="D21" s="16"/>
      <c r="E21" s="30" t="s">
        <v>13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4"/>
      <c r="Q21" s="24"/>
      <c r="R21" s="16"/>
      <c r="S21" s="20"/>
    </row>
    <row r="22" spans="1:19" ht="17.25" customHeight="1" hidden="1">
      <c r="A22" s="15"/>
      <c r="B22" s="16"/>
      <c r="C22" s="16"/>
      <c r="D22" s="16"/>
      <c r="E22" s="30" t="s">
        <v>13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4"/>
      <c r="Q22" s="24"/>
      <c r="R22" s="16"/>
      <c r="S22" s="20"/>
    </row>
    <row r="23" spans="1:19" ht="17.25" customHeight="1" hidden="1">
      <c r="A23" s="15"/>
      <c r="B23" s="16"/>
      <c r="C23" s="16"/>
      <c r="D23" s="16"/>
      <c r="E23" s="30" t="s">
        <v>13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4"/>
      <c r="Q23" s="24"/>
      <c r="R23" s="16"/>
      <c r="S23" s="20"/>
    </row>
    <row r="24" spans="1:19" ht="17.25" customHeight="1" hidden="1">
      <c r="A24" s="15"/>
      <c r="B24" s="16"/>
      <c r="C24" s="16"/>
      <c r="D24" s="16"/>
      <c r="E24" s="30" t="s">
        <v>13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4"/>
      <c r="Q24" s="24"/>
      <c r="R24" s="16"/>
      <c r="S24" s="20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19</v>
      </c>
      <c r="P25" s="16" t="s">
        <v>20</v>
      </c>
      <c r="Q25" s="16"/>
      <c r="R25" s="16"/>
      <c r="S25" s="20"/>
    </row>
    <row r="26" spans="1:19" ht="17.25" customHeight="1">
      <c r="A26" s="15"/>
      <c r="B26" s="16" t="s">
        <v>21</v>
      </c>
      <c r="C26" s="16"/>
      <c r="D26" s="16"/>
      <c r="E26" s="17" t="s">
        <v>22</v>
      </c>
      <c r="F26" s="31"/>
      <c r="G26" s="31"/>
      <c r="H26" s="31"/>
      <c r="I26" s="31"/>
      <c r="J26" s="19"/>
      <c r="K26" s="16"/>
      <c r="L26" s="16"/>
      <c r="M26" s="16"/>
      <c r="N26" s="16"/>
      <c r="O26" s="32"/>
      <c r="P26" s="33"/>
      <c r="Q26" s="34"/>
      <c r="R26" s="35"/>
      <c r="S26" s="20"/>
    </row>
    <row r="27" spans="1:19" ht="17.25" customHeight="1">
      <c r="A27" s="15"/>
      <c r="B27" s="16" t="s">
        <v>23</v>
      </c>
      <c r="C27" s="16"/>
      <c r="D27" s="16"/>
      <c r="E27" s="21" t="s">
        <v>24</v>
      </c>
      <c r="F27" s="16"/>
      <c r="G27" s="16"/>
      <c r="H27" s="16"/>
      <c r="I27" s="16"/>
      <c r="J27" s="22"/>
      <c r="K27" s="16"/>
      <c r="L27" s="16"/>
      <c r="M27" s="16"/>
      <c r="N27" s="16"/>
      <c r="O27" s="32"/>
      <c r="P27" s="33"/>
      <c r="Q27" s="34"/>
      <c r="R27" s="35"/>
      <c r="S27" s="20"/>
    </row>
    <row r="28" spans="1:19" ht="17.25" customHeight="1">
      <c r="A28" s="15"/>
      <c r="B28" s="16" t="s">
        <v>25</v>
      </c>
      <c r="C28" s="16"/>
      <c r="D28" s="16"/>
      <c r="E28" s="21" t="s">
        <v>26</v>
      </c>
      <c r="F28" s="16"/>
      <c r="G28" s="16"/>
      <c r="H28" s="16"/>
      <c r="I28" s="16"/>
      <c r="J28" s="22"/>
      <c r="K28" s="16"/>
      <c r="L28" s="16"/>
      <c r="M28" s="16"/>
      <c r="N28" s="16"/>
      <c r="O28" s="32"/>
      <c r="P28" s="33"/>
      <c r="Q28" s="34"/>
      <c r="R28" s="35"/>
      <c r="S28" s="20"/>
    </row>
    <row r="29" spans="1:19" ht="17.25" customHeight="1">
      <c r="A29" s="15"/>
      <c r="B29" s="16"/>
      <c r="C29" s="16"/>
      <c r="D29" s="16"/>
      <c r="E29" s="28"/>
      <c r="F29" s="26"/>
      <c r="G29" s="26"/>
      <c r="H29" s="26"/>
      <c r="I29" s="26"/>
      <c r="J29" s="27"/>
      <c r="K29" s="16"/>
      <c r="L29" s="16"/>
      <c r="M29" s="16"/>
      <c r="N29" s="16"/>
      <c r="O29" s="24"/>
      <c r="P29" s="24"/>
      <c r="Q29" s="24"/>
      <c r="R29" s="16"/>
      <c r="S29" s="20"/>
    </row>
    <row r="30" spans="1:19" ht="17.25" customHeight="1">
      <c r="A30" s="15"/>
      <c r="B30" s="16"/>
      <c r="C30" s="16"/>
      <c r="D30" s="16"/>
      <c r="E30" s="36" t="s">
        <v>27</v>
      </c>
      <c r="F30" s="16"/>
      <c r="G30" s="16" t="s">
        <v>28</v>
      </c>
      <c r="H30" s="16"/>
      <c r="I30" s="16"/>
      <c r="J30" s="16"/>
      <c r="K30" s="16"/>
      <c r="L30" s="16"/>
      <c r="M30" s="16"/>
      <c r="N30" s="16"/>
      <c r="O30" s="36" t="s">
        <v>29</v>
      </c>
      <c r="P30" s="24"/>
      <c r="Q30" s="24"/>
      <c r="R30" s="37"/>
      <c r="S30" s="20"/>
    </row>
    <row r="31" spans="1:19" ht="17.25" customHeight="1">
      <c r="A31" s="15"/>
      <c r="B31" s="16"/>
      <c r="C31" s="16"/>
      <c r="D31" s="16"/>
      <c r="E31" s="32" t="s">
        <v>30</v>
      </c>
      <c r="F31" s="16"/>
      <c r="G31" s="33" t="s">
        <v>31</v>
      </c>
      <c r="H31" s="38"/>
      <c r="I31" s="39"/>
      <c r="J31" s="16"/>
      <c r="K31" s="16"/>
      <c r="L31" s="16"/>
      <c r="M31" s="16"/>
      <c r="N31" s="16"/>
      <c r="O31" s="40" t="s">
        <v>32</v>
      </c>
      <c r="P31" s="24"/>
      <c r="Q31" s="24"/>
      <c r="R31" s="41"/>
      <c r="S31" s="20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33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34</v>
      </c>
      <c r="B34" s="50"/>
      <c r="C34" s="50"/>
      <c r="D34" s="51"/>
      <c r="E34" s="52" t="s">
        <v>35</v>
      </c>
      <c r="F34" s="51"/>
      <c r="G34" s="52" t="s">
        <v>36</v>
      </c>
      <c r="H34" s="50"/>
      <c r="I34" s="51"/>
      <c r="J34" s="52" t="s">
        <v>37</v>
      </c>
      <c r="K34" s="50"/>
      <c r="L34" s="52" t="s">
        <v>38</v>
      </c>
      <c r="M34" s="50"/>
      <c r="N34" s="50"/>
      <c r="O34" s="51"/>
      <c r="P34" s="52" t="s">
        <v>39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40</v>
      </c>
      <c r="F36" s="46"/>
      <c r="G36" s="46"/>
      <c r="H36" s="46"/>
      <c r="I36" s="46"/>
      <c r="J36" s="63" t="s">
        <v>41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42</v>
      </c>
      <c r="B37" s="65"/>
      <c r="C37" s="66" t="s">
        <v>43</v>
      </c>
      <c r="D37" s="67"/>
      <c r="E37" s="67"/>
      <c r="F37" s="68"/>
      <c r="G37" s="64" t="s">
        <v>44</v>
      </c>
      <c r="H37" s="69"/>
      <c r="I37" s="66" t="s">
        <v>45</v>
      </c>
      <c r="J37" s="67"/>
      <c r="K37" s="67"/>
      <c r="L37" s="64" t="s">
        <v>46</v>
      </c>
      <c r="M37" s="69"/>
      <c r="N37" s="66" t="s">
        <v>47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48</v>
      </c>
      <c r="C38" s="19"/>
      <c r="D38" s="72" t="s">
        <v>49</v>
      </c>
      <c r="E38" s="73">
        <f>SUMIF(Rozpocet!O5:O245,8,Rozpocet!I5:I245)</f>
        <v>0</v>
      </c>
      <c r="F38" s="74"/>
      <c r="G38" s="70">
        <v>8</v>
      </c>
      <c r="H38" s="75" t="s">
        <v>50</v>
      </c>
      <c r="I38" s="35"/>
      <c r="J38" s="76">
        <v>0</v>
      </c>
      <c r="K38" s="77"/>
      <c r="L38" s="70">
        <v>13</v>
      </c>
      <c r="M38" s="33"/>
      <c r="N38" s="38"/>
      <c r="O38" s="38"/>
      <c r="P38" s="78"/>
      <c r="Q38" s="79"/>
      <c r="R38" s="80" t="s">
        <v>51</v>
      </c>
      <c r="S38" s="74"/>
    </row>
    <row r="39" spans="1:19" ht="20.25" customHeight="1">
      <c r="A39" s="70">
        <v>2</v>
      </c>
      <c r="B39" s="81"/>
      <c r="C39" s="27"/>
      <c r="D39" s="72" t="s">
        <v>52</v>
      </c>
      <c r="E39" s="73">
        <f>SUMIF(Rozpocet!O10:O245,4,Rozpocet!I10:I245)</f>
        <v>0</v>
      </c>
      <c r="F39" s="74"/>
      <c r="G39" s="70">
        <v>9</v>
      </c>
      <c r="H39" s="16" t="s">
        <v>53</v>
      </c>
      <c r="I39" s="72"/>
      <c r="J39" s="76">
        <v>0</v>
      </c>
      <c r="K39" s="77"/>
      <c r="L39" s="70">
        <v>14</v>
      </c>
      <c r="M39" s="33"/>
      <c r="N39" s="38"/>
      <c r="O39" s="38"/>
      <c r="P39" s="78"/>
      <c r="Q39" s="79"/>
      <c r="R39" s="80" t="s">
        <v>51</v>
      </c>
      <c r="S39" s="74"/>
    </row>
    <row r="40" spans="1:19" ht="20.25" customHeight="1">
      <c r="A40" s="70">
        <v>3</v>
      </c>
      <c r="B40" s="71" t="s">
        <v>54</v>
      </c>
      <c r="C40" s="19"/>
      <c r="D40" s="72" t="s">
        <v>49</v>
      </c>
      <c r="E40" s="73">
        <f>SUMIF(Rozpocet!O11:O245,32,Rozpocet!I11:I245)</f>
        <v>0</v>
      </c>
      <c r="F40" s="74"/>
      <c r="G40" s="70">
        <v>10</v>
      </c>
      <c r="H40" s="75" t="s">
        <v>55</v>
      </c>
      <c r="I40" s="35"/>
      <c r="J40" s="76">
        <v>0</v>
      </c>
      <c r="K40" s="77"/>
      <c r="L40" s="70">
        <v>15</v>
      </c>
      <c r="M40" s="33"/>
      <c r="N40" s="38"/>
      <c r="O40" s="38"/>
      <c r="P40" s="78"/>
      <c r="Q40" s="79"/>
      <c r="R40" s="80" t="s">
        <v>51</v>
      </c>
      <c r="S40" s="74"/>
    </row>
    <row r="41" spans="1:19" ht="20.25" customHeight="1">
      <c r="A41" s="70">
        <v>4</v>
      </c>
      <c r="B41" s="81"/>
      <c r="C41" s="27"/>
      <c r="D41" s="72" t="s">
        <v>52</v>
      </c>
      <c r="E41" s="73">
        <f>SUMIF(Rozpocet!O12:O245,16,Rozpocet!I12:I245)+SUMIF(Rozpocet!O12:O245,128,Rozpocet!I12:I245)</f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/>
      <c r="N41" s="38"/>
      <c r="O41" s="38"/>
      <c r="P41" s="78"/>
      <c r="Q41" s="79"/>
      <c r="R41" s="80" t="s">
        <v>51</v>
      </c>
      <c r="S41" s="74"/>
    </row>
    <row r="42" spans="1:19" ht="20.25" customHeight="1">
      <c r="A42" s="70">
        <v>5</v>
      </c>
      <c r="B42" s="71" t="s">
        <v>56</v>
      </c>
      <c r="C42" s="19"/>
      <c r="D42" s="72" t="s">
        <v>49</v>
      </c>
      <c r="E42" s="73">
        <f>SUMIF(Rozpocet!O13:O245,256,Rozpocet!I13:I245)</f>
        <v>0</v>
      </c>
      <c r="F42" s="74"/>
      <c r="G42" s="82"/>
      <c r="H42" s="38"/>
      <c r="I42" s="35"/>
      <c r="J42" s="83"/>
      <c r="K42" s="77"/>
      <c r="L42" s="70">
        <v>17</v>
      </c>
      <c r="M42" s="33"/>
      <c r="N42" s="38"/>
      <c r="O42" s="38"/>
      <c r="P42" s="78"/>
      <c r="Q42" s="79"/>
      <c r="R42" s="80" t="s">
        <v>51</v>
      </c>
      <c r="S42" s="74"/>
    </row>
    <row r="43" spans="1:19" ht="20.25" customHeight="1">
      <c r="A43" s="70">
        <v>6</v>
      </c>
      <c r="B43" s="81"/>
      <c r="C43" s="27"/>
      <c r="D43" s="72" t="s">
        <v>52</v>
      </c>
      <c r="E43" s="73">
        <f>SUMIF(Rozpocet!O14:O245,64,Rozpocet!I14:I245)</f>
        <v>0</v>
      </c>
      <c r="F43" s="74"/>
      <c r="G43" s="82"/>
      <c r="H43" s="38"/>
      <c r="I43" s="35"/>
      <c r="J43" s="83"/>
      <c r="K43" s="77"/>
      <c r="L43" s="70">
        <v>18</v>
      </c>
      <c r="M43" s="75"/>
      <c r="N43" s="38"/>
      <c r="O43" s="38"/>
      <c r="P43" s="38"/>
      <c r="Q43" s="35"/>
      <c r="R43" s="80" t="s">
        <v>51</v>
      </c>
      <c r="S43" s="74"/>
    </row>
    <row r="44" spans="1:19" ht="20.25" customHeight="1">
      <c r="A44" s="70">
        <v>7</v>
      </c>
      <c r="B44" s="84" t="s">
        <v>57</v>
      </c>
      <c r="C44" s="38"/>
      <c r="D44" s="35"/>
      <c r="E44" s="85">
        <f>SUM(E38:E43)</f>
        <v>0</v>
      </c>
      <c r="F44" s="48"/>
      <c r="G44" s="70">
        <v>12</v>
      </c>
      <c r="H44" s="84" t="s">
        <v>58</v>
      </c>
      <c r="I44" s="35"/>
      <c r="J44" s="86">
        <f>SUM(J38:J41)</f>
        <v>0</v>
      </c>
      <c r="K44" s="87"/>
      <c r="L44" s="70">
        <v>19</v>
      </c>
      <c r="M44" s="71" t="s">
        <v>59</v>
      </c>
      <c r="N44" s="31"/>
      <c r="O44" s="31"/>
      <c r="P44" s="31"/>
      <c r="Q44" s="88"/>
      <c r="R44" s="85">
        <f>SUM(R38:R43)</f>
        <v>0</v>
      </c>
      <c r="S44" s="48"/>
    </row>
    <row r="45" spans="1:19" ht="20.25" customHeight="1">
      <c r="A45" s="89">
        <v>20</v>
      </c>
      <c r="B45" s="90" t="s">
        <v>60</v>
      </c>
      <c r="C45" s="91"/>
      <c r="D45" s="92"/>
      <c r="E45" s="93">
        <f>SUMIF(Rozpocet!O14:O245,512,Rozpocet!I14:I245)</f>
        <v>0</v>
      </c>
      <c r="F45" s="44"/>
      <c r="G45" s="89">
        <v>21</v>
      </c>
      <c r="H45" s="90" t="s">
        <v>61</v>
      </c>
      <c r="I45" s="92"/>
      <c r="J45" s="94">
        <v>0</v>
      </c>
      <c r="K45" s="95">
        <f>M48</f>
        <v>15</v>
      </c>
      <c r="L45" s="89">
        <v>22</v>
      </c>
      <c r="M45" s="90" t="s">
        <v>62</v>
      </c>
      <c r="N45" s="91"/>
      <c r="O45" s="91"/>
      <c r="P45" s="91"/>
      <c r="Q45" s="92"/>
      <c r="R45" s="93">
        <f>SUMIF(Rozpocet!O14:O245,"&lt;4",Rozpocet!I14:I245)+SUMIF(Rozpocet!O14:O245,"&gt;1024",Rozpocet!I14:I245)</f>
        <v>0</v>
      </c>
      <c r="S45" s="44"/>
    </row>
    <row r="46" spans="1:19" ht="20.25" customHeight="1">
      <c r="A46" s="96" t="s">
        <v>23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4" t="s">
        <v>63</v>
      </c>
      <c r="M46" s="51"/>
      <c r="N46" s="66" t="s">
        <v>64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2"/>
      <c r="G47" s="99"/>
      <c r="H47" s="16"/>
      <c r="I47" s="16"/>
      <c r="J47" s="16"/>
      <c r="K47" s="16"/>
      <c r="L47" s="70">
        <v>23</v>
      </c>
      <c r="M47" s="75" t="s">
        <v>65</v>
      </c>
      <c r="N47" s="38"/>
      <c r="O47" s="38"/>
      <c r="P47" s="38"/>
      <c r="Q47" s="74"/>
      <c r="R47" s="85">
        <f>ROUND(E44+J44+R44+E45+J45+R45,2)</f>
        <v>0</v>
      </c>
      <c r="S47" s="48"/>
    </row>
    <row r="48" spans="1:19" ht="20.25" customHeight="1">
      <c r="A48" s="100" t="s">
        <v>66</v>
      </c>
      <c r="B48" s="26"/>
      <c r="C48" s="26"/>
      <c r="D48" s="26"/>
      <c r="E48" s="26"/>
      <c r="F48" s="27"/>
      <c r="G48" s="101" t="s">
        <v>67</v>
      </c>
      <c r="H48" s="26"/>
      <c r="I48" s="26"/>
      <c r="J48" s="26"/>
      <c r="K48" s="26"/>
      <c r="L48" s="70">
        <v>24</v>
      </c>
      <c r="M48" s="102">
        <v>15</v>
      </c>
      <c r="N48" s="27" t="s">
        <v>68</v>
      </c>
      <c r="O48" s="103">
        <f>R47-O49</f>
        <v>0</v>
      </c>
      <c r="P48" s="38" t="s">
        <v>69</v>
      </c>
      <c r="Q48" s="35"/>
      <c r="R48" s="104">
        <f>ROUNDUP(O48*M48/100,1)</f>
        <v>0</v>
      </c>
      <c r="S48" s="105"/>
    </row>
    <row r="49" spans="1:19" ht="20.25" customHeight="1">
      <c r="A49" s="106" t="s">
        <v>21</v>
      </c>
      <c r="B49" s="31"/>
      <c r="C49" s="31"/>
      <c r="D49" s="31"/>
      <c r="E49" s="31"/>
      <c r="F49" s="19"/>
      <c r="G49" s="107"/>
      <c r="H49" s="31"/>
      <c r="I49" s="31"/>
      <c r="J49" s="31"/>
      <c r="K49" s="31"/>
      <c r="L49" s="70">
        <v>25</v>
      </c>
      <c r="M49" s="108">
        <v>21</v>
      </c>
      <c r="N49" s="35" t="s">
        <v>68</v>
      </c>
      <c r="O49" s="103"/>
      <c r="P49" s="38" t="s">
        <v>69</v>
      </c>
      <c r="Q49" s="35"/>
      <c r="R49" s="73">
        <f>ROUNDUP(O49*M49/100,1)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2"/>
      <c r="G50" s="99"/>
      <c r="H50" s="16"/>
      <c r="I50" s="16"/>
      <c r="J50" s="16"/>
      <c r="K50" s="16"/>
      <c r="L50" s="89">
        <v>26</v>
      </c>
      <c r="M50" s="109" t="s">
        <v>70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66</v>
      </c>
      <c r="B51" s="26"/>
      <c r="C51" s="26"/>
      <c r="D51" s="26"/>
      <c r="E51" s="26"/>
      <c r="F51" s="27"/>
      <c r="G51" s="101" t="s">
        <v>67</v>
      </c>
      <c r="H51" s="26"/>
      <c r="I51" s="26"/>
      <c r="J51" s="26"/>
      <c r="K51" s="26"/>
      <c r="L51" s="64" t="s">
        <v>71</v>
      </c>
      <c r="M51" s="51"/>
      <c r="N51" s="66" t="s">
        <v>72</v>
      </c>
      <c r="O51" s="50"/>
      <c r="P51" s="50"/>
      <c r="Q51" s="50"/>
      <c r="R51" s="113"/>
      <c r="S51" s="53"/>
    </row>
    <row r="52" spans="1:19" ht="20.25" customHeight="1">
      <c r="A52" s="106" t="s">
        <v>25</v>
      </c>
      <c r="B52" s="31"/>
      <c r="C52" s="31"/>
      <c r="D52" s="31"/>
      <c r="E52" s="31"/>
      <c r="F52" s="19"/>
      <c r="G52" s="107"/>
      <c r="H52" s="31"/>
      <c r="I52" s="31"/>
      <c r="J52" s="31"/>
      <c r="K52" s="31"/>
      <c r="L52" s="70">
        <v>27</v>
      </c>
      <c r="M52" s="75" t="s">
        <v>73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2"/>
      <c r="G53" s="99"/>
      <c r="H53" s="16"/>
      <c r="I53" s="16"/>
      <c r="J53" s="16"/>
      <c r="K53" s="16"/>
      <c r="L53" s="70">
        <v>28</v>
      </c>
      <c r="M53" s="75" t="s">
        <v>74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4" t="s">
        <v>66</v>
      </c>
      <c r="B54" s="43"/>
      <c r="C54" s="43"/>
      <c r="D54" s="43"/>
      <c r="E54" s="43"/>
      <c r="F54" s="115"/>
      <c r="G54" s="116" t="s">
        <v>67</v>
      </c>
      <c r="H54" s="43"/>
      <c r="I54" s="43"/>
      <c r="J54" s="43"/>
      <c r="K54" s="43"/>
      <c r="L54" s="89">
        <v>29</v>
      </c>
      <c r="M54" s="90" t="s">
        <v>75</v>
      </c>
      <c r="N54" s="91"/>
      <c r="O54" s="91"/>
      <c r="P54" s="91"/>
      <c r="Q54" s="92"/>
      <c r="R54" s="57">
        <v>0</v>
      </c>
      <c r="S54" s="117"/>
    </row>
  </sheetData>
  <sheetProtection selectLockedCells="1" selectUnlockedCells="1"/>
  <mergeCells count="1">
    <mergeCell ref="E5:J5"/>
  </mergeCells>
  <printOptions horizontalCentered="1" verticalCentered="1"/>
  <pageMargins left="0.39375" right="0.39375" top="0.9055555555555556" bottom="0.905555555555555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18" t="s">
        <v>76</v>
      </c>
      <c r="B1" s="119"/>
      <c r="C1" s="119"/>
      <c r="D1" s="119"/>
      <c r="E1" s="119"/>
    </row>
    <row r="2" spans="1:5" ht="21" customHeight="1">
      <c r="A2" s="120" t="s">
        <v>77</v>
      </c>
      <c r="B2" s="189" t="str">
        <f>'Krycí list'!E5</f>
        <v>STAVEBNÍ ÚPRAVY ZA ÚČELEM ZMĚNY UŽÍVÁNÍ DOMU č.p. 1738 NA DŮM S PEČOVATELSKOU SLUŽBOU PETŘVALD U KARVINÉ</v>
      </c>
      <c r="C2" s="189"/>
      <c r="D2" s="121"/>
      <c r="E2" s="121"/>
    </row>
    <row r="3" spans="1:5" ht="12" customHeight="1">
      <c r="A3" s="120" t="s">
        <v>78</v>
      </c>
      <c r="B3" s="122" t="str">
        <f>'Krycí list'!E7</f>
        <v>ZDRAVOTNÍ TECHNIKA</v>
      </c>
      <c r="C3" s="123"/>
      <c r="D3" s="122"/>
      <c r="E3" s="124"/>
    </row>
    <row r="4" spans="1:5" ht="12" customHeight="1">
      <c r="A4" s="120" t="s">
        <v>79</v>
      </c>
      <c r="B4" s="122" t="str">
        <f>'Krycí list'!E9</f>
        <v> </v>
      </c>
      <c r="C4" s="123"/>
      <c r="D4" s="122"/>
      <c r="E4" s="124"/>
    </row>
    <row r="5" spans="1:5" ht="12" customHeight="1">
      <c r="A5" s="122" t="s">
        <v>80</v>
      </c>
      <c r="B5" s="122" t="str">
        <f>'Krycí list'!P5</f>
        <v>801</v>
      </c>
      <c r="C5" s="123"/>
      <c r="D5" s="122"/>
      <c r="E5" s="124"/>
    </row>
    <row r="6" spans="1:5" ht="6" customHeight="1">
      <c r="A6" s="122"/>
      <c r="B6" s="122"/>
      <c r="C6" s="123"/>
      <c r="D6" s="122"/>
      <c r="E6" s="124"/>
    </row>
    <row r="7" spans="1:5" ht="12" customHeight="1">
      <c r="A7" s="122" t="s">
        <v>81</v>
      </c>
      <c r="B7" s="122" t="str">
        <f>'Krycí list'!E26</f>
        <v>MĚSTO PETŘVALD</v>
      </c>
      <c r="C7" s="123"/>
      <c r="D7" s="122"/>
      <c r="E7" s="124"/>
    </row>
    <row r="8" spans="1:5" ht="12" customHeight="1">
      <c r="A8" s="122" t="s">
        <v>82</v>
      </c>
      <c r="B8" s="122" t="str">
        <f>'Krycí list'!E28</f>
        <v>Dle výběrového řízení</v>
      </c>
      <c r="C8" s="123"/>
      <c r="D8" s="122"/>
      <c r="E8" s="124"/>
    </row>
    <row r="9" spans="1:5" ht="12" customHeight="1">
      <c r="A9" s="122" t="s">
        <v>83</v>
      </c>
      <c r="B9" s="125" t="str">
        <f>'Krycí list'!O31</f>
        <v>29.04.2014</v>
      </c>
      <c r="C9" s="123"/>
      <c r="D9" s="122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6" t="s">
        <v>84</v>
      </c>
      <c r="B11" s="127" t="s">
        <v>85</v>
      </c>
      <c r="C11" s="128" t="s">
        <v>86</v>
      </c>
      <c r="D11" s="129" t="s">
        <v>87</v>
      </c>
      <c r="E11" s="128" t="s">
        <v>88</v>
      </c>
    </row>
    <row r="12" spans="1:5" ht="12" customHeight="1">
      <c r="A12" s="130">
        <v>1</v>
      </c>
      <c r="B12" s="131">
        <v>2</v>
      </c>
      <c r="C12" s="132">
        <v>3</v>
      </c>
      <c r="D12" s="133">
        <v>4</v>
      </c>
      <c r="E12" s="132">
        <v>5</v>
      </c>
    </row>
    <row r="13" spans="1:5" ht="3.75" customHeight="1">
      <c r="A13" s="134"/>
      <c r="B13" s="135"/>
      <c r="C13" s="135"/>
      <c r="D13" s="135"/>
      <c r="E13" s="136"/>
    </row>
    <row r="14" spans="1:5" s="141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0.00044</v>
      </c>
      <c r="E14" s="140">
        <f>Rozpocet!M14</f>
        <v>0</v>
      </c>
    </row>
    <row r="15" spans="1:5" s="141" customFormat="1" ht="12.75" customHeight="1">
      <c r="A15" s="142" t="str">
        <f>Rozpocet!D15</f>
        <v>9</v>
      </c>
      <c r="B15" s="143" t="str">
        <f>Rozpocet!E15</f>
        <v>Ostatní konstrukce a práce-bourání</v>
      </c>
      <c r="C15" s="144">
        <f>Rozpocet!I15</f>
        <v>0</v>
      </c>
      <c r="D15" s="145">
        <f>Rozpocet!K15</f>
        <v>0.00044</v>
      </c>
      <c r="E15" s="145">
        <f>Rozpocet!M15</f>
        <v>0</v>
      </c>
    </row>
    <row r="16" spans="1:5" s="141" customFormat="1" ht="12.75" customHeight="1">
      <c r="A16" s="146" t="str">
        <f>Rozpocet!D16</f>
        <v>93</v>
      </c>
      <c r="B16" s="147" t="str">
        <f>Rozpocet!E16</f>
        <v>Různé dokončovací konstrukce a práce staveb</v>
      </c>
      <c r="C16" s="148">
        <f>Rozpocet!I16</f>
        <v>0</v>
      </c>
      <c r="D16" s="149">
        <f>Rozpocet!K16</f>
        <v>0.00044</v>
      </c>
      <c r="E16" s="149">
        <f>Rozpocet!M16</f>
        <v>0</v>
      </c>
    </row>
    <row r="17" spans="1:5" s="141" customFormat="1" ht="12.75" customHeight="1">
      <c r="A17" s="137" t="str">
        <f>Rozpocet!D60</f>
        <v>PSV</v>
      </c>
      <c r="B17" s="138" t="str">
        <f>Rozpocet!E60</f>
        <v>Práce a dodávky PSV</v>
      </c>
      <c r="C17" s="139">
        <f>Rozpocet!I60</f>
        <v>0</v>
      </c>
      <c r="D17" s="140">
        <f>Rozpocet!K60</f>
        <v>2.693462399999999</v>
      </c>
      <c r="E17" s="140">
        <f>Rozpocet!M60</f>
        <v>0</v>
      </c>
    </row>
    <row r="18" spans="1:5" s="141" customFormat="1" ht="12.75" customHeight="1">
      <c r="A18" s="142" t="str">
        <f>Rozpocet!D61</f>
        <v>713</v>
      </c>
      <c r="B18" s="143" t="str">
        <f>Rozpocet!E61</f>
        <v>Izolace tepelné</v>
      </c>
      <c r="C18" s="144">
        <f>Rozpocet!I61</f>
        <v>0</v>
      </c>
      <c r="D18" s="145">
        <f>Rozpocet!K61</f>
        <v>0.15442240000000002</v>
      </c>
      <c r="E18" s="145">
        <f>Rozpocet!M61</f>
        <v>0</v>
      </c>
    </row>
    <row r="19" spans="1:5" s="141" customFormat="1" ht="12.75" customHeight="1">
      <c r="A19" s="142" t="str">
        <f>Rozpocet!D64</f>
        <v>721</v>
      </c>
      <c r="B19" s="143" t="str">
        <f>Rozpocet!E64</f>
        <v>Zdravotechnika - kanalizace</v>
      </c>
      <c r="C19" s="144">
        <f>Rozpocet!I64</f>
        <v>0</v>
      </c>
      <c r="D19" s="145">
        <f>Rozpocet!K64</f>
        <v>0.32848999999999995</v>
      </c>
      <c r="E19" s="145">
        <f>Rozpocet!M64</f>
        <v>0</v>
      </c>
    </row>
    <row r="20" spans="1:5" s="141" customFormat="1" ht="12.75" customHeight="1">
      <c r="A20" s="142" t="str">
        <f>Rozpocet!D101</f>
        <v>722</v>
      </c>
      <c r="B20" s="143" t="str">
        <f>Rozpocet!E101</f>
        <v>Zdravotechnika - vodovod</v>
      </c>
      <c r="C20" s="144">
        <f>Rozpocet!I101</f>
        <v>0</v>
      </c>
      <c r="D20" s="145">
        <f>Rozpocet!K101</f>
        <v>2.179069999999999</v>
      </c>
      <c r="E20" s="145">
        <f>Rozpocet!M101</f>
        <v>0</v>
      </c>
    </row>
    <row r="21" spans="1:5" s="141" customFormat="1" ht="12.75" customHeight="1">
      <c r="A21" s="142" t="str">
        <f>Rozpocet!D158</f>
        <v>725</v>
      </c>
      <c r="B21" s="143" t="str">
        <f>Rozpocet!E158</f>
        <v>Zdravotechnika - zařizovací předměty (všechny dodávky vč. příslušenství a komponentů dle PD)</v>
      </c>
      <c r="C21" s="144">
        <f>Rozpocet!I158</f>
        <v>0</v>
      </c>
      <c r="D21" s="145">
        <f>Rozpocet!K158</f>
        <v>0.02461</v>
      </c>
      <c r="E21" s="145">
        <f>Rozpocet!M158</f>
        <v>0</v>
      </c>
    </row>
    <row r="22" spans="1:5" s="141" customFormat="1" ht="12.75" customHeight="1">
      <c r="A22" s="142" t="str">
        <f>Rozpocet!D243</f>
        <v>732</v>
      </c>
      <c r="B22" s="143" t="str">
        <f>Rozpocet!E243</f>
        <v>Ústřední vytápění - strojovny</v>
      </c>
      <c r="C22" s="144">
        <f>Rozpocet!I243</f>
        <v>0</v>
      </c>
      <c r="D22" s="145">
        <f>Rozpocet!K243</f>
        <v>0.00687</v>
      </c>
      <c r="E22" s="145">
        <f>Rozpocet!M243</f>
        <v>0</v>
      </c>
    </row>
    <row r="23" spans="2:5" s="150" customFormat="1" ht="12.75" customHeight="1">
      <c r="B23" s="151" t="s">
        <v>89</v>
      </c>
      <c r="C23" s="152">
        <f>Rozpocet!I245</f>
        <v>0</v>
      </c>
      <c r="D23" s="153">
        <f>Rozpocet!K245</f>
        <v>2.6939023999999994</v>
      </c>
      <c r="E23" s="153">
        <f>Rozpocet!M245</f>
        <v>0</v>
      </c>
    </row>
  </sheetData>
  <sheetProtection selectLockedCells="1" selectUnlockedCells="1"/>
  <mergeCells count="1">
    <mergeCell ref="B2:C2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5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H17" sqref="H17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18" width="0" style="1" hidden="1" customWidth="1"/>
    <col min="19" max="16384" width="9.140625" style="1" customWidth="1"/>
  </cols>
  <sheetData>
    <row r="1" spans="1:16" ht="18" customHeight="1">
      <c r="A1" s="154" t="s">
        <v>90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6"/>
    </row>
    <row r="2" spans="1:16" ht="11.25" customHeight="1">
      <c r="A2" s="120" t="s">
        <v>77</v>
      </c>
      <c r="B2" s="122"/>
      <c r="C2" s="122" t="str">
        <f>'Krycí list'!E5</f>
        <v>STAVEBNÍ ÚPRAVY ZA ÚČELEM ZMĚNY UŽÍVÁNÍ DOMU č.p. 1738 NA DŮM S PEČOVATELSKOU SLUŽBOU PETŘVALD U KARVINÉ</v>
      </c>
      <c r="D2" s="122"/>
      <c r="E2" s="122"/>
      <c r="F2" s="122"/>
      <c r="G2" s="122"/>
      <c r="H2" s="122"/>
      <c r="I2" s="122"/>
      <c r="J2" s="122"/>
      <c r="K2" s="122"/>
      <c r="L2" s="155"/>
      <c r="M2" s="155"/>
      <c r="N2" s="155"/>
      <c r="O2" s="156"/>
      <c r="P2" s="156"/>
    </row>
    <row r="3" spans="1:16" ht="11.25" customHeight="1">
      <c r="A3" s="120" t="s">
        <v>78</v>
      </c>
      <c r="B3" s="122"/>
      <c r="C3" s="122" t="str">
        <f>'Krycí list'!E7</f>
        <v>ZDRAVOTNÍ TECHNIKA</v>
      </c>
      <c r="D3" s="122"/>
      <c r="E3" s="122"/>
      <c r="F3" s="122"/>
      <c r="G3" s="122"/>
      <c r="H3" s="122"/>
      <c r="I3" s="122"/>
      <c r="J3" s="122"/>
      <c r="K3" s="122"/>
      <c r="L3" s="155"/>
      <c r="M3" s="155"/>
      <c r="N3" s="155"/>
      <c r="O3" s="156"/>
      <c r="P3" s="156"/>
    </row>
    <row r="4" spans="1:16" ht="11.25" customHeight="1">
      <c r="A4" s="120" t="s">
        <v>79</v>
      </c>
      <c r="B4" s="122"/>
      <c r="C4" s="122" t="str">
        <f>'Krycí list'!E9</f>
        <v> </v>
      </c>
      <c r="D4" s="122"/>
      <c r="E4" s="122"/>
      <c r="F4" s="122"/>
      <c r="G4" s="122"/>
      <c r="H4" s="122"/>
      <c r="I4" s="122"/>
      <c r="J4" s="122"/>
      <c r="K4" s="122"/>
      <c r="L4" s="155"/>
      <c r="M4" s="155"/>
      <c r="N4" s="155"/>
      <c r="O4" s="156"/>
      <c r="P4" s="156"/>
    </row>
    <row r="5" spans="1:16" ht="11.25" customHeight="1">
      <c r="A5" s="122" t="s">
        <v>91</v>
      </c>
      <c r="B5" s="122"/>
      <c r="C5" s="122" t="str">
        <f>'Krycí list'!P5</f>
        <v>801</v>
      </c>
      <c r="D5" s="122"/>
      <c r="E5" s="122"/>
      <c r="F5" s="122"/>
      <c r="G5" s="122"/>
      <c r="H5" s="122"/>
      <c r="I5" s="122"/>
      <c r="J5" s="122"/>
      <c r="K5" s="122"/>
      <c r="L5" s="155"/>
      <c r="M5" s="155"/>
      <c r="N5" s="155"/>
      <c r="O5" s="156"/>
      <c r="P5" s="156"/>
    </row>
    <row r="6" spans="1:16" ht="6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55"/>
      <c r="M6" s="155"/>
      <c r="N6" s="155"/>
      <c r="O6" s="156"/>
      <c r="P6" s="156"/>
    </row>
    <row r="7" spans="1:16" ht="11.25" customHeight="1">
      <c r="A7" s="122" t="s">
        <v>81</v>
      </c>
      <c r="B7" s="122"/>
      <c r="C7" s="122" t="str">
        <f>'Krycí list'!E26</f>
        <v>MĚSTO PETŘVALD</v>
      </c>
      <c r="D7" s="122"/>
      <c r="E7" s="122"/>
      <c r="F7" s="122"/>
      <c r="G7" s="122"/>
      <c r="H7" s="122"/>
      <c r="I7" s="122"/>
      <c r="J7" s="122"/>
      <c r="K7" s="122"/>
      <c r="L7" s="155"/>
      <c r="M7" s="155"/>
      <c r="N7" s="155"/>
      <c r="O7" s="156"/>
      <c r="P7" s="156"/>
    </row>
    <row r="8" spans="1:16" ht="11.25" customHeight="1">
      <c r="A8" s="122" t="s">
        <v>82</v>
      </c>
      <c r="B8" s="122"/>
      <c r="C8" s="122" t="str">
        <f>'Krycí list'!E28</f>
        <v>Dle výběrového řízení</v>
      </c>
      <c r="D8" s="122"/>
      <c r="E8" s="122"/>
      <c r="F8" s="122"/>
      <c r="G8" s="122"/>
      <c r="H8" s="122"/>
      <c r="I8" s="122"/>
      <c r="J8" s="122"/>
      <c r="K8" s="122"/>
      <c r="L8" s="155"/>
      <c r="M8" s="155"/>
      <c r="N8" s="155"/>
      <c r="O8" s="156"/>
      <c r="P8" s="156"/>
    </row>
    <row r="9" spans="1:16" ht="11.25" customHeight="1">
      <c r="A9" s="122" t="s">
        <v>83</v>
      </c>
      <c r="B9" s="122"/>
      <c r="C9" s="125" t="str">
        <f>'Krycí list'!O31</f>
        <v>29.04.2014</v>
      </c>
      <c r="D9" s="122"/>
      <c r="E9" s="122"/>
      <c r="F9" s="122"/>
      <c r="G9" s="122"/>
      <c r="H9" s="122"/>
      <c r="I9" s="122"/>
      <c r="J9" s="122"/>
      <c r="K9" s="122"/>
      <c r="L9" s="155"/>
      <c r="M9" s="155"/>
      <c r="N9" s="155"/>
      <c r="O9" s="156"/>
      <c r="P9" s="156"/>
    </row>
    <row r="10" spans="1:16" ht="5.2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6"/>
      <c r="P10" s="156"/>
    </row>
    <row r="11" spans="1:16" ht="21.75" customHeight="1">
      <c r="A11" s="126" t="s">
        <v>92</v>
      </c>
      <c r="B11" s="127" t="s">
        <v>93</v>
      </c>
      <c r="C11" s="127" t="s">
        <v>94</v>
      </c>
      <c r="D11" s="127" t="s">
        <v>95</v>
      </c>
      <c r="E11" s="127" t="s">
        <v>85</v>
      </c>
      <c r="F11" s="127" t="s">
        <v>96</v>
      </c>
      <c r="G11" s="127" t="s">
        <v>97</v>
      </c>
      <c r="H11" s="127" t="s">
        <v>98</v>
      </c>
      <c r="I11" s="127" t="s">
        <v>86</v>
      </c>
      <c r="J11" s="127" t="s">
        <v>99</v>
      </c>
      <c r="K11" s="127" t="s">
        <v>87</v>
      </c>
      <c r="L11" s="127" t="s">
        <v>100</v>
      </c>
      <c r="M11" s="127" t="s">
        <v>101</v>
      </c>
      <c r="N11" s="128" t="s">
        <v>102</v>
      </c>
      <c r="O11" s="157" t="s">
        <v>103</v>
      </c>
      <c r="P11" s="158" t="s">
        <v>104</v>
      </c>
    </row>
    <row r="12" spans="1:16" ht="11.25" customHeight="1">
      <c r="A12" s="130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131">
        <v>8</v>
      </c>
      <c r="I12" s="131">
        <v>9</v>
      </c>
      <c r="J12" s="131"/>
      <c r="K12" s="131"/>
      <c r="L12" s="131"/>
      <c r="M12" s="131"/>
      <c r="N12" s="132">
        <v>10</v>
      </c>
      <c r="O12" s="159">
        <v>11</v>
      </c>
      <c r="P12" s="160">
        <v>12</v>
      </c>
    </row>
    <row r="13" spans="1:16" ht="3.7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6"/>
      <c r="P13" s="161"/>
    </row>
    <row r="14" spans="1:16" s="141" customFormat="1" ht="12.75" customHeight="1">
      <c r="A14" s="162"/>
      <c r="B14" s="163" t="s">
        <v>63</v>
      </c>
      <c r="C14" s="162"/>
      <c r="D14" s="162" t="s">
        <v>48</v>
      </c>
      <c r="E14" s="162" t="s">
        <v>105</v>
      </c>
      <c r="F14" s="162"/>
      <c r="G14" s="162"/>
      <c r="H14" s="162"/>
      <c r="I14" s="164">
        <f>I15</f>
        <v>0</v>
      </c>
      <c r="J14" s="162"/>
      <c r="K14" s="165">
        <f>K15</f>
        <v>0.00044</v>
      </c>
      <c r="L14" s="162"/>
      <c r="M14" s="165">
        <f>M15</f>
        <v>0</v>
      </c>
      <c r="N14" s="162"/>
      <c r="P14" s="138" t="s">
        <v>106</v>
      </c>
    </row>
    <row r="15" spans="2:16" s="141" customFormat="1" ht="12.75" customHeight="1">
      <c r="B15" s="142" t="s">
        <v>63</v>
      </c>
      <c r="D15" s="143" t="s">
        <v>107</v>
      </c>
      <c r="E15" s="143" t="s">
        <v>108</v>
      </c>
      <c r="I15" s="144">
        <f>I16</f>
        <v>0</v>
      </c>
      <c r="K15" s="145">
        <f>K16</f>
        <v>0.00044</v>
      </c>
      <c r="M15" s="145">
        <f>M16</f>
        <v>0</v>
      </c>
      <c r="P15" s="143" t="s">
        <v>11</v>
      </c>
    </row>
    <row r="16" spans="2:16" s="141" customFormat="1" ht="12.75" customHeight="1">
      <c r="B16" s="146" t="s">
        <v>63</v>
      </c>
      <c r="D16" s="147" t="s">
        <v>109</v>
      </c>
      <c r="E16" s="147" t="s">
        <v>110</v>
      </c>
      <c r="I16" s="148">
        <f>SUM(I17:I59)</f>
        <v>0</v>
      </c>
      <c r="K16" s="149">
        <f>SUM(K17:K59)</f>
        <v>0.00044</v>
      </c>
      <c r="M16" s="149">
        <f>SUM(M17:M59)</f>
        <v>0</v>
      </c>
      <c r="P16" s="147" t="s">
        <v>111</v>
      </c>
    </row>
    <row r="17" spans="1:16" s="16" customFormat="1" ht="24" customHeight="1">
      <c r="A17" s="166" t="s">
        <v>11</v>
      </c>
      <c r="B17" s="166" t="s">
        <v>112</v>
      </c>
      <c r="C17" s="166" t="s">
        <v>113</v>
      </c>
      <c r="D17" s="16" t="s">
        <v>114</v>
      </c>
      <c r="E17" s="167" t="s">
        <v>115</v>
      </c>
      <c r="F17" s="166" t="s">
        <v>116</v>
      </c>
      <c r="G17" s="168">
        <v>1</v>
      </c>
      <c r="H17" s="169"/>
      <c r="I17" s="169">
        <f>ROUND(G17*H17,2)</f>
        <v>0</v>
      </c>
      <c r="J17" s="170">
        <v>0</v>
      </c>
      <c r="K17" s="168">
        <f>G17*J17</f>
        <v>0</v>
      </c>
      <c r="L17" s="170">
        <v>0</v>
      </c>
      <c r="M17" s="168">
        <f>G17*L17</f>
        <v>0</v>
      </c>
      <c r="N17" s="171">
        <v>15</v>
      </c>
      <c r="O17" s="172">
        <v>4</v>
      </c>
      <c r="P17" s="16" t="s">
        <v>117</v>
      </c>
    </row>
    <row r="18" spans="1:16" s="16" customFormat="1" ht="24" customHeight="1">
      <c r="A18" s="166" t="s">
        <v>111</v>
      </c>
      <c r="B18" s="166" t="s">
        <v>112</v>
      </c>
      <c r="C18" s="166" t="s">
        <v>113</v>
      </c>
      <c r="D18" s="16" t="s">
        <v>118</v>
      </c>
      <c r="E18" s="167" t="s">
        <v>119</v>
      </c>
      <c r="F18" s="166" t="s">
        <v>116</v>
      </c>
      <c r="G18" s="168">
        <v>1</v>
      </c>
      <c r="H18" s="169"/>
      <c r="I18" s="169">
        <f>ROUND(G18*H18,2)</f>
        <v>0</v>
      </c>
      <c r="J18" s="170">
        <v>0</v>
      </c>
      <c r="K18" s="168">
        <f>G18*J18</f>
        <v>0</v>
      </c>
      <c r="L18" s="170">
        <v>0</v>
      </c>
      <c r="M18" s="168">
        <f>G18*L18</f>
        <v>0</v>
      </c>
      <c r="N18" s="171">
        <v>15</v>
      </c>
      <c r="O18" s="172">
        <v>4</v>
      </c>
      <c r="P18" s="16" t="s">
        <v>117</v>
      </c>
    </row>
    <row r="19" spans="4:18" s="16" customFormat="1" ht="15.75" customHeight="1">
      <c r="D19" s="173"/>
      <c r="E19" s="173" t="s">
        <v>120</v>
      </c>
      <c r="G19" s="174"/>
      <c r="P19" s="173" t="s">
        <v>117</v>
      </c>
      <c r="Q19" s="173" t="s">
        <v>11</v>
      </c>
      <c r="R19" s="173" t="s">
        <v>121</v>
      </c>
    </row>
    <row r="20" spans="4:18" s="16" customFormat="1" ht="15.75" customHeight="1">
      <c r="D20" s="173"/>
      <c r="E20" s="173" t="s">
        <v>122</v>
      </c>
      <c r="G20" s="174"/>
      <c r="P20" s="173" t="s">
        <v>117</v>
      </c>
      <c r="Q20" s="173" t="s">
        <v>11</v>
      </c>
      <c r="R20" s="173" t="s">
        <v>121</v>
      </c>
    </row>
    <row r="21" spans="4:18" s="16" customFormat="1" ht="15.75" customHeight="1">
      <c r="D21" s="173"/>
      <c r="E21" s="173" t="s">
        <v>123</v>
      </c>
      <c r="G21" s="174"/>
      <c r="P21" s="173" t="s">
        <v>117</v>
      </c>
      <c r="Q21" s="173" t="s">
        <v>11</v>
      </c>
      <c r="R21" s="173" t="s">
        <v>121</v>
      </c>
    </row>
    <row r="22" spans="4:18" s="16" customFormat="1" ht="15.75" customHeight="1">
      <c r="D22" s="173"/>
      <c r="E22" s="173" t="s">
        <v>124</v>
      </c>
      <c r="G22" s="174"/>
      <c r="P22" s="173" t="s">
        <v>117</v>
      </c>
      <c r="Q22" s="173" t="s">
        <v>11</v>
      </c>
      <c r="R22" s="173" t="s">
        <v>121</v>
      </c>
    </row>
    <row r="23" spans="4:18" s="16" customFormat="1" ht="15.75" customHeight="1">
      <c r="D23" s="173"/>
      <c r="E23" s="173" t="s">
        <v>125</v>
      </c>
      <c r="G23" s="174"/>
      <c r="P23" s="173" t="s">
        <v>117</v>
      </c>
      <c r="Q23" s="173" t="s">
        <v>11</v>
      </c>
      <c r="R23" s="173" t="s">
        <v>121</v>
      </c>
    </row>
    <row r="24" spans="4:18" s="16" customFormat="1" ht="15.75" customHeight="1">
      <c r="D24" s="173"/>
      <c r="E24" s="173" t="s">
        <v>126</v>
      </c>
      <c r="G24" s="174"/>
      <c r="P24" s="173" t="s">
        <v>117</v>
      </c>
      <c r="Q24" s="173" t="s">
        <v>11</v>
      </c>
      <c r="R24" s="173" t="s">
        <v>121</v>
      </c>
    </row>
    <row r="25" spans="4:18" s="16" customFormat="1" ht="15.75" customHeight="1">
      <c r="D25" s="173"/>
      <c r="E25" s="173" t="s">
        <v>127</v>
      </c>
      <c r="G25" s="174"/>
      <c r="P25" s="173" t="s">
        <v>117</v>
      </c>
      <c r="Q25" s="173" t="s">
        <v>11</v>
      </c>
      <c r="R25" s="173" t="s">
        <v>121</v>
      </c>
    </row>
    <row r="26" spans="4:18" s="16" customFormat="1" ht="15.75" customHeight="1">
      <c r="D26" s="173"/>
      <c r="E26" s="173" t="s">
        <v>128</v>
      </c>
      <c r="G26" s="174"/>
      <c r="P26" s="173" t="s">
        <v>117</v>
      </c>
      <c r="Q26" s="173" t="s">
        <v>11</v>
      </c>
      <c r="R26" s="173" t="s">
        <v>121</v>
      </c>
    </row>
    <row r="27" spans="4:18" s="16" customFormat="1" ht="15.75" customHeight="1">
      <c r="D27" s="175"/>
      <c r="E27" s="175" t="s">
        <v>129</v>
      </c>
      <c r="G27" s="176">
        <v>1</v>
      </c>
      <c r="P27" s="175" t="s">
        <v>117</v>
      </c>
      <c r="Q27" s="175" t="s">
        <v>111</v>
      </c>
      <c r="R27" s="175" t="s">
        <v>121</v>
      </c>
    </row>
    <row r="28" spans="4:18" s="16" customFormat="1" ht="15.75" customHeight="1">
      <c r="D28" s="177"/>
      <c r="E28" s="177" t="s">
        <v>130</v>
      </c>
      <c r="G28" s="178">
        <v>1</v>
      </c>
      <c r="P28" s="177" t="s">
        <v>117</v>
      </c>
      <c r="Q28" s="177" t="s">
        <v>131</v>
      </c>
      <c r="R28" s="177" t="s">
        <v>121</v>
      </c>
    </row>
    <row r="29" spans="1:16" s="16" customFormat="1" ht="13.5" customHeight="1">
      <c r="A29" s="166" t="s">
        <v>117</v>
      </c>
      <c r="B29" s="166" t="s">
        <v>112</v>
      </c>
      <c r="C29" s="166" t="s">
        <v>113</v>
      </c>
      <c r="D29" s="16" t="s">
        <v>132</v>
      </c>
      <c r="E29" s="167" t="s">
        <v>133</v>
      </c>
      <c r="F29" s="166" t="s">
        <v>134</v>
      </c>
      <c r="G29" s="168">
        <v>12</v>
      </c>
      <c r="H29" s="169"/>
      <c r="I29" s="169">
        <f>ROUND(G29*H29,2)</f>
        <v>0</v>
      </c>
      <c r="J29" s="170">
        <v>0</v>
      </c>
      <c r="K29" s="168">
        <f>G29*J29</f>
        <v>0</v>
      </c>
      <c r="L29" s="170">
        <v>0</v>
      </c>
      <c r="M29" s="168">
        <f>G29*L29</f>
        <v>0</v>
      </c>
      <c r="N29" s="171">
        <v>15</v>
      </c>
      <c r="O29" s="172">
        <v>4</v>
      </c>
      <c r="P29" s="16" t="s">
        <v>117</v>
      </c>
    </row>
    <row r="30" spans="4:18" s="16" customFormat="1" ht="15.75" customHeight="1">
      <c r="D30" s="173"/>
      <c r="E30" s="173" t="s">
        <v>120</v>
      </c>
      <c r="G30" s="174"/>
      <c r="P30" s="173" t="s">
        <v>117</v>
      </c>
      <c r="Q30" s="173" t="s">
        <v>11</v>
      </c>
      <c r="R30" s="173" t="s">
        <v>121</v>
      </c>
    </row>
    <row r="31" spans="4:18" s="16" customFormat="1" ht="15.75" customHeight="1">
      <c r="D31" s="173"/>
      <c r="E31" s="173" t="s">
        <v>122</v>
      </c>
      <c r="G31" s="174"/>
      <c r="P31" s="173" t="s">
        <v>117</v>
      </c>
      <c r="Q31" s="173" t="s">
        <v>11</v>
      </c>
      <c r="R31" s="173" t="s">
        <v>121</v>
      </c>
    </row>
    <row r="32" spans="4:18" s="16" customFormat="1" ht="15.75" customHeight="1">
      <c r="D32" s="175"/>
      <c r="E32" s="175" t="s">
        <v>135</v>
      </c>
      <c r="G32" s="176">
        <v>4</v>
      </c>
      <c r="P32" s="175" t="s">
        <v>117</v>
      </c>
      <c r="Q32" s="175" t="s">
        <v>111</v>
      </c>
      <c r="R32" s="175" t="s">
        <v>121</v>
      </c>
    </row>
    <row r="33" spans="4:18" s="16" customFormat="1" ht="15.75" customHeight="1">
      <c r="D33" s="175"/>
      <c r="E33" s="175" t="s">
        <v>136</v>
      </c>
      <c r="G33" s="176">
        <v>8</v>
      </c>
      <c r="P33" s="175" t="s">
        <v>117</v>
      </c>
      <c r="Q33" s="175" t="s">
        <v>111</v>
      </c>
      <c r="R33" s="175" t="s">
        <v>121</v>
      </c>
    </row>
    <row r="34" spans="4:18" s="16" customFormat="1" ht="15.75" customHeight="1">
      <c r="D34" s="177"/>
      <c r="E34" s="177" t="s">
        <v>130</v>
      </c>
      <c r="G34" s="178">
        <v>12</v>
      </c>
      <c r="P34" s="177" t="s">
        <v>117</v>
      </c>
      <c r="Q34" s="177" t="s">
        <v>131</v>
      </c>
      <c r="R34" s="177" t="s">
        <v>121</v>
      </c>
    </row>
    <row r="35" spans="1:16" s="16" customFormat="1" ht="13.5" customHeight="1">
      <c r="A35" s="166" t="s">
        <v>131</v>
      </c>
      <c r="B35" s="166" t="s">
        <v>112</v>
      </c>
      <c r="C35" s="166" t="s">
        <v>113</v>
      </c>
      <c r="D35" s="16" t="s">
        <v>137</v>
      </c>
      <c r="E35" s="167" t="s">
        <v>133</v>
      </c>
      <c r="F35" s="166" t="s">
        <v>134</v>
      </c>
      <c r="G35" s="168">
        <v>6</v>
      </c>
      <c r="H35" s="169"/>
      <c r="I35" s="169">
        <f>ROUND(G35*H35,2)</f>
        <v>0</v>
      </c>
      <c r="J35" s="170">
        <v>0</v>
      </c>
      <c r="K35" s="168">
        <f>G35*J35</f>
        <v>0</v>
      </c>
      <c r="L35" s="170">
        <v>0</v>
      </c>
      <c r="M35" s="168">
        <f>G35*L35</f>
        <v>0</v>
      </c>
      <c r="N35" s="171">
        <v>15</v>
      </c>
      <c r="O35" s="172">
        <v>4</v>
      </c>
      <c r="P35" s="16" t="s">
        <v>117</v>
      </c>
    </row>
    <row r="36" spans="4:18" s="16" customFormat="1" ht="15.75" customHeight="1">
      <c r="D36" s="173"/>
      <c r="E36" s="173" t="s">
        <v>120</v>
      </c>
      <c r="G36" s="174"/>
      <c r="P36" s="173" t="s">
        <v>117</v>
      </c>
      <c r="Q36" s="173" t="s">
        <v>11</v>
      </c>
      <c r="R36" s="173" t="s">
        <v>121</v>
      </c>
    </row>
    <row r="37" spans="4:18" s="16" customFormat="1" ht="15.75" customHeight="1">
      <c r="D37" s="173"/>
      <c r="E37" s="173" t="s">
        <v>122</v>
      </c>
      <c r="G37" s="174"/>
      <c r="P37" s="173" t="s">
        <v>117</v>
      </c>
      <c r="Q37" s="173" t="s">
        <v>11</v>
      </c>
      <c r="R37" s="173" t="s">
        <v>121</v>
      </c>
    </row>
    <row r="38" spans="4:18" s="16" customFormat="1" ht="15.75" customHeight="1">
      <c r="D38" s="175"/>
      <c r="E38" s="175" t="s">
        <v>138</v>
      </c>
      <c r="G38" s="176">
        <v>6</v>
      </c>
      <c r="P38" s="175" t="s">
        <v>117</v>
      </c>
      <c r="Q38" s="175" t="s">
        <v>111</v>
      </c>
      <c r="R38" s="175" t="s">
        <v>121</v>
      </c>
    </row>
    <row r="39" spans="4:18" s="16" customFormat="1" ht="15.75" customHeight="1">
      <c r="D39" s="177"/>
      <c r="E39" s="177" t="s">
        <v>130</v>
      </c>
      <c r="G39" s="178">
        <v>6</v>
      </c>
      <c r="P39" s="177" t="s">
        <v>117</v>
      </c>
      <c r="Q39" s="177" t="s">
        <v>131</v>
      </c>
      <c r="R39" s="177" t="s">
        <v>121</v>
      </c>
    </row>
    <row r="40" spans="1:16" s="16" customFormat="1" ht="13.5" customHeight="1">
      <c r="A40" s="166" t="s">
        <v>139</v>
      </c>
      <c r="B40" s="166" t="s">
        <v>112</v>
      </c>
      <c r="C40" s="166" t="s">
        <v>113</v>
      </c>
      <c r="D40" s="16" t="s">
        <v>140</v>
      </c>
      <c r="E40" s="167" t="s">
        <v>133</v>
      </c>
      <c r="F40" s="166" t="s">
        <v>134</v>
      </c>
      <c r="G40" s="168">
        <v>30</v>
      </c>
      <c r="H40" s="169"/>
      <c r="I40" s="169">
        <f>ROUND(G40*H40,2)</f>
        <v>0</v>
      </c>
      <c r="J40" s="170">
        <v>0</v>
      </c>
      <c r="K40" s="168">
        <f>G40*J40</f>
        <v>0</v>
      </c>
      <c r="L40" s="170">
        <v>0</v>
      </c>
      <c r="M40" s="168">
        <f>G40*L40</f>
        <v>0</v>
      </c>
      <c r="N40" s="171">
        <v>15</v>
      </c>
      <c r="O40" s="172">
        <v>4</v>
      </c>
      <c r="P40" s="16" t="s">
        <v>117</v>
      </c>
    </row>
    <row r="41" spans="4:18" s="16" customFormat="1" ht="15.75" customHeight="1">
      <c r="D41" s="173"/>
      <c r="E41" s="173" t="s">
        <v>120</v>
      </c>
      <c r="G41" s="174"/>
      <c r="P41" s="173" t="s">
        <v>117</v>
      </c>
      <c r="Q41" s="173" t="s">
        <v>11</v>
      </c>
      <c r="R41" s="173" t="s">
        <v>121</v>
      </c>
    </row>
    <row r="42" spans="4:18" s="16" customFormat="1" ht="15.75" customHeight="1">
      <c r="D42" s="173"/>
      <c r="E42" s="173" t="s">
        <v>122</v>
      </c>
      <c r="G42" s="174"/>
      <c r="P42" s="173" t="s">
        <v>117</v>
      </c>
      <c r="Q42" s="173" t="s">
        <v>11</v>
      </c>
      <c r="R42" s="173" t="s">
        <v>121</v>
      </c>
    </row>
    <row r="43" spans="4:18" s="16" customFormat="1" ht="15.75" customHeight="1">
      <c r="D43" s="175"/>
      <c r="E43" s="175" t="s">
        <v>141</v>
      </c>
      <c r="G43" s="176">
        <v>30</v>
      </c>
      <c r="P43" s="175" t="s">
        <v>117</v>
      </c>
      <c r="Q43" s="175" t="s">
        <v>111</v>
      </c>
      <c r="R43" s="175" t="s">
        <v>121</v>
      </c>
    </row>
    <row r="44" spans="4:18" s="16" customFormat="1" ht="15.75" customHeight="1">
      <c r="D44" s="177"/>
      <c r="E44" s="177" t="s">
        <v>130</v>
      </c>
      <c r="G44" s="178">
        <v>30</v>
      </c>
      <c r="P44" s="177" t="s">
        <v>117</v>
      </c>
      <c r="Q44" s="177" t="s">
        <v>131</v>
      </c>
      <c r="R44" s="177" t="s">
        <v>121</v>
      </c>
    </row>
    <row r="45" spans="1:16" s="16" customFormat="1" ht="13.5" customHeight="1">
      <c r="A45" s="166" t="s">
        <v>142</v>
      </c>
      <c r="B45" s="166" t="s">
        <v>112</v>
      </c>
      <c r="C45" s="166" t="s">
        <v>113</v>
      </c>
      <c r="D45" s="16" t="s">
        <v>143</v>
      </c>
      <c r="E45" s="167" t="s">
        <v>144</v>
      </c>
      <c r="F45" s="166" t="s">
        <v>134</v>
      </c>
      <c r="G45" s="168">
        <v>6</v>
      </c>
      <c r="H45" s="169"/>
      <c r="I45" s="169">
        <f>ROUND(G45*H45,2)</f>
        <v>0</v>
      </c>
      <c r="J45" s="170">
        <v>0</v>
      </c>
      <c r="K45" s="168">
        <f>G45*J45</f>
        <v>0</v>
      </c>
      <c r="L45" s="170">
        <v>0</v>
      </c>
      <c r="M45" s="168">
        <f>G45*L45</f>
        <v>0</v>
      </c>
      <c r="N45" s="171">
        <v>15</v>
      </c>
      <c r="O45" s="172">
        <v>4</v>
      </c>
      <c r="P45" s="16" t="s">
        <v>117</v>
      </c>
    </row>
    <row r="46" spans="4:18" s="16" customFormat="1" ht="15.75" customHeight="1">
      <c r="D46" s="173"/>
      <c r="E46" s="173" t="s">
        <v>120</v>
      </c>
      <c r="G46" s="174"/>
      <c r="P46" s="173" t="s">
        <v>117</v>
      </c>
      <c r="Q46" s="173" t="s">
        <v>11</v>
      </c>
      <c r="R46" s="173" t="s">
        <v>121</v>
      </c>
    </row>
    <row r="47" spans="4:18" s="16" customFormat="1" ht="15.75" customHeight="1">
      <c r="D47" s="175"/>
      <c r="E47" s="175" t="s">
        <v>145</v>
      </c>
      <c r="G47" s="176">
        <v>6</v>
      </c>
      <c r="P47" s="175" t="s">
        <v>117</v>
      </c>
      <c r="Q47" s="175" t="s">
        <v>111</v>
      </c>
      <c r="R47" s="175" t="s">
        <v>121</v>
      </c>
    </row>
    <row r="48" spans="4:18" s="16" customFormat="1" ht="15.75" customHeight="1">
      <c r="D48" s="177"/>
      <c r="E48" s="177" t="s">
        <v>130</v>
      </c>
      <c r="G48" s="178">
        <v>6</v>
      </c>
      <c r="P48" s="177" t="s">
        <v>117</v>
      </c>
      <c r="Q48" s="177" t="s">
        <v>131</v>
      </c>
      <c r="R48" s="177" t="s">
        <v>121</v>
      </c>
    </row>
    <row r="49" spans="1:16" s="16" customFormat="1" ht="13.5" customHeight="1">
      <c r="A49" s="166" t="s">
        <v>146</v>
      </c>
      <c r="B49" s="166" t="s">
        <v>112</v>
      </c>
      <c r="C49" s="166" t="s">
        <v>113</v>
      </c>
      <c r="D49" s="16" t="s">
        <v>147</v>
      </c>
      <c r="E49" s="167" t="s">
        <v>148</v>
      </c>
      <c r="F49" s="166" t="s">
        <v>134</v>
      </c>
      <c r="G49" s="168">
        <v>17</v>
      </c>
      <c r="H49" s="169"/>
      <c r="I49" s="169">
        <f>ROUND(G49*H49,2)</f>
        <v>0</v>
      </c>
      <c r="J49" s="170">
        <v>0</v>
      </c>
      <c r="K49" s="168">
        <f>G49*J49</f>
        <v>0</v>
      </c>
      <c r="L49" s="170">
        <v>0</v>
      </c>
      <c r="M49" s="168">
        <f>G49*L49</f>
        <v>0</v>
      </c>
      <c r="N49" s="171">
        <v>15</v>
      </c>
      <c r="O49" s="172">
        <v>4</v>
      </c>
      <c r="P49" s="16" t="s">
        <v>117</v>
      </c>
    </row>
    <row r="50" spans="4:18" s="16" customFormat="1" ht="15.75" customHeight="1">
      <c r="D50" s="173"/>
      <c r="E50" s="173" t="s">
        <v>120</v>
      </c>
      <c r="G50" s="174"/>
      <c r="P50" s="173" t="s">
        <v>117</v>
      </c>
      <c r="Q50" s="173" t="s">
        <v>11</v>
      </c>
      <c r="R50" s="173" t="s">
        <v>121</v>
      </c>
    </row>
    <row r="51" spans="4:18" s="16" customFormat="1" ht="15.75" customHeight="1">
      <c r="D51" s="173"/>
      <c r="E51" s="173" t="s">
        <v>122</v>
      </c>
      <c r="G51" s="174"/>
      <c r="P51" s="173" t="s">
        <v>117</v>
      </c>
      <c r="Q51" s="173" t="s">
        <v>11</v>
      </c>
      <c r="R51" s="173" t="s">
        <v>121</v>
      </c>
    </row>
    <row r="52" spans="4:18" s="16" customFormat="1" ht="15.75" customHeight="1">
      <c r="D52" s="175"/>
      <c r="E52" s="175" t="s">
        <v>149</v>
      </c>
      <c r="G52" s="176">
        <v>17</v>
      </c>
      <c r="P52" s="175" t="s">
        <v>117</v>
      </c>
      <c r="Q52" s="175" t="s">
        <v>111</v>
      </c>
      <c r="R52" s="175" t="s">
        <v>121</v>
      </c>
    </row>
    <row r="53" spans="4:18" s="16" customFormat="1" ht="15.75" customHeight="1">
      <c r="D53" s="177"/>
      <c r="E53" s="177" t="s">
        <v>130</v>
      </c>
      <c r="G53" s="178">
        <v>17</v>
      </c>
      <c r="P53" s="177" t="s">
        <v>117</v>
      </c>
      <c r="Q53" s="177" t="s">
        <v>131</v>
      </c>
      <c r="R53" s="177" t="s">
        <v>121</v>
      </c>
    </row>
    <row r="54" spans="1:16" s="16" customFormat="1" ht="24" customHeight="1">
      <c r="A54" s="166" t="s">
        <v>150</v>
      </c>
      <c r="B54" s="166" t="s">
        <v>112</v>
      </c>
      <c r="C54" s="166" t="s">
        <v>113</v>
      </c>
      <c r="D54" s="16" t="s">
        <v>151</v>
      </c>
      <c r="E54" s="167" t="s">
        <v>152</v>
      </c>
      <c r="F54" s="166" t="s">
        <v>116</v>
      </c>
      <c r="G54" s="168">
        <v>1</v>
      </c>
      <c r="H54" s="169"/>
      <c r="I54" s="169">
        <f>ROUND(G54*H54,2)</f>
        <v>0</v>
      </c>
      <c r="J54" s="170">
        <v>0</v>
      </c>
      <c r="K54" s="168">
        <f>G54*J54</f>
        <v>0</v>
      </c>
      <c r="L54" s="170">
        <v>0</v>
      </c>
      <c r="M54" s="168">
        <f>G54*L54</f>
        <v>0</v>
      </c>
      <c r="N54" s="171">
        <v>15</v>
      </c>
      <c r="O54" s="172">
        <v>4</v>
      </c>
      <c r="P54" s="16" t="s">
        <v>117</v>
      </c>
    </row>
    <row r="55" spans="1:16" s="16" customFormat="1" ht="13.5" customHeight="1">
      <c r="A55" s="166" t="s">
        <v>107</v>
      </c>
      <c r="B55" s="166" t="s">
        <v>112</v>
      </c>
      <c r="C55" s="166" t="s">
        <v>153</v>
      </c>
      <c r="D55" s="16" t="s">
        <v>154</v>
      </c>
      <c r="E55" s="167" t="s">
        <v>155</v>
      </c>
      <c r="F55" s="166" t="s">
        <v>134</v>
      </c>
      <c r="G55" s="168">
        <v>4</v>
      </c>
      <c r="H55" s="169"/>
      <c r="I55" s="169">
        <f>ROUND(G55*H55,2)</f>
        <v>0</v>
      </c>
      <c r="J55" s="170">
        <v>0</v>
      </c>
      <c r="K55" s="168">
        <f>G55*J55</f>
        <v>0</v>
      </c>
      <c r="L55" s="170">
        <v>0</v>
      </c>
      <c r="M55" s="168">
        <f>G55*L55</f>
        <v>0</v>
      </c>
      <c r="N55" s="171">
        <v>15</v>
      </c>
      <c r="O55" s="172">
        <v>4</v>
      </c>
      <c r="P55" s="16" t="s">
        <v>117</v>
      </c>
    </row>
    <row r="56" spans="4:18" s="16" customFormat="1" ht="15.75" customHeight="1">
      <c r="D56" s="173"/>
      <c r="E56" s="173" t="s">
        <v>120</v>
      </c>
      <c r="G56" s="174"/>
      <c r="P56" s="173" t="s">
        <v>117</v>
      </c>
      <c r="Q56" s="173" t="s">
        <v>11</v>
      </c>
      <c r="R56" s="173" t="s">
        <v>121</v>
      </c>
    </row>
    <row r="57" spans="4:18" s="16" customFormat="1" ht="15.75" customHeight="1">
      <c r="D57" s="175"/>
      <c r="E57" s="175" t="s">
        <v>156</v>
      </c>
      <c r="G57" s="176">
        <v>4</v>
      </c>
      <c r="P57" s="175" t="s">
        <v>117</v>
      </c>
      <c r="Q57" s="175" t="s">
        <v>111</v>
      </c>
      <c r="R57" s="175" t="s">
        <v>121</v>
      </c>
    </row>
    <row r="58" spans="4:18" s="16" customFormat="1" ht="15.75" customHeight="1">
      <c r="D58" s="177"/>
      <c r="E58" s="177" t="s">
        <v>130</v>
      </c>
      <c r="G58" s="178">
        <v>4</v>
      </c>
      <c r="P58" s="177" t="s">
        <v>117</v>
      </c>
      <c r="Q58" s="177" t="s">
        <v>131</v>
      </c>
      <c r="R58" s="177" t="s">
        <v>121</v>
      </c>
    </row>
    <row r="59" spans="1:16" s="16" customFormat="1" ht="13.5" customHeight="1">
      <c r="A59" s="179" t="s">
        <v>157</v>
      </c>
      <c r="B59" s="179" t="s">
        <v>158</v>
      </c>
      <c r="C59" s="179" t="s">
        <v>159</v>
      </c>
      <c r="D59" s="180" t="s">
        <v>160</v>
      </c>
      <c r="E59" s="181" t="s">
        <v>161</v>
      </c>
      <c r="F59" s="179" t="s">
        <v>134</v>
      </c>
      <c r="G59" s="182">
        <v>4</v>
      </c>
      <c r="H59" s="183"/>
      <c r="I59" s="183">
        <f>ROUND(G59*H59,2)</f>
        <v>0</v>
      </c>
      <c r="J59" s="184">
        <v>0.00011</v>
      </c>
      <c r="K59" s="182">
        <f>G59*J59</f>
        <v>0.00044</v>
      </c>
      <c r="L59" s="184">
        <v>0</v>
      </c>
      <c r="M59" s="182">
        <f>G59*L59</f>
        <v>0</v>
      </c>
      <c r="N59" s="185">
        <v>15</v>
      </c>
      <c r="O59" s="186">
        <v>8</v>
      </c>
      <c r="P59" s="180" t="s">
        <v>117</v>
      </c>
    </row>
    <row r="60" spans="2:16" s="141" customFormat="1" ht="12.75" customHeight="1">
      <c r="B60" s="137" t="s">
        <v>63</v>
      </c>
      <c r="D60" s="138" t="s">
        <v>54</v>
      </c>
      <c r="E60" s="138" t="s">
        <v>162</v>
      </c>
      <c r="I60" s="139">
        <f>I61+I64+I101+I158+I243</f>
        <v>0</v>
      </c>
      <c r="K60" s="140">
        <f>K61+K64+K101+K158+K243</f>
        <v>2.693462399999999</v>
      </c>
      <c r="M60" s="140">
        <f>M61+M64+M101+M158+M243</f>
        <v>0</v>
      </c>
      <c r="P60" s="138" t="s">
        <v>106</v>
      </c>
    </row>
    <row r="61" spans="2:16" s="141" customFormat="1" ht="12.75" customHeight="1">
      <c r="B61" s="142" t="s">
        <v>63</v>
      </c>
      <c r="D61" s="143" t="s">
        <v>163</v>
      </c>
      <c r="E61" s="143" t="s">
        <v>164</v>
      </c>
      <c r="I61" s="144">
        <f>SUM(I62:I63)</f>
        <v>0</v>
      </c>
      <c r="K61" s="145">
        <f>SUM(K62:K63)</f>
        <v>0.15442240000000002</v>
      </c>
      <c r="M61" s="145">
        <f>SUM(M62:M63)</f>
        <v>0</v>
      </c>
      <c r="P61" s="143" t="s">
        <v>11</v>
      </c>
    </row>
    <row r="62" spans="1:16" s="16" customFormat="1" ht="13.5" customHeight="1">
      <c r="A62" s="166" t="s">
        <v>165</v>
      </c>
      <c r="B62" s="166" t="s">
        <v>112</v>
      </c>
      <c r="C62" s="166" t="s">
        <v>163</v>
      </c>
      <c r="D62" s="16" t="s">
        <v>166</v>
      </c>
      <c r="E62" s="167" t="s">
        <v>167</v>
      </c>
      <c r="F62" s="166" t="s">
        <v>168</v>
      </c>
      <c r="G62" s="168">
        <v>428</v>
      </c>
      <c r="H62" s="169"/>
      <c r="I62" s="169">
        <f>ROUND(G62*H62,2)</f>
        <v>0</v>
      </c>
      <c r="J62" s="170">
        <v>0</v>
      </c>
      <c r="K62" s="168">
        <f>G62*J62</f>
        <v>0</v>
      </c>
      <c r="L62" s="170">
        <v>0</v>
      </c>
      <c r="M62" s="168">
        <f>G62*L62</f>
        <v>0</v>
      </c>
      <c r="N62" s="171">
        <v>15</v>
      </c>
      <c r="O62" s="172">
        <v>16</v>
      </c>
      <c r="P62" s="16" t="s">
        <v>111</v>
      </c>
    </row>
    <row r="63" spans="1:16" s="16" customFormat="1" ht="13.5" customHeight="1">
      <c r="A63" s="179" t="s">
        <v>169</v>
      </c>
      <c r="B63" s="179" t="s">
        <v>158</v>
      </c>
      <c r="C63" s="179" t="s">
        <v>159</v>
      </c>
      <c r="D63" s="180" t="s">
        <v>170</v>
      </c>
      <c r="E63" s="181" t="s">
        <v>171</v>
      </c>
      <c r="F63" s="179" t="s">
        <v>168</v>
      </c>
      <c r="G63" s="182">
        <v>470.8</v>
      </c>
      <c r="H63" s="183"/>
      <c r="I63" s="183">
        <f>ROUND(G63*H63,2)</f>
        <v>0</v>
      </c>
      <c r="J63" s="184">
        <v>0.000328</v>
      </c>
      <c r="K63" s="182">
        <f>G63*J63</f>
        <v>0.15442240000000002</v>
      </c>
      <c r="L63" s="184">
        <v>0</v>
      </c>
      <c r="M63" s="182">
        <f>G63*L63</f>
        <v>0</v>
      </c>
      <c r="N63" s="185">
        <v>15</v>
      </c>
      <c r="O63" s="186">
        <v>32</v>
      </c>
      <c r="P63" s="180" t="s">
        <v>111</v>
      </c>
    </row>
    <row r="64" spans="2:16" s="141" customFormat="1" ht="12.75" customHeight="1">
      <c r="B64" s="142" t="s">
        <v>63</v>
      </c>
      <c r="D64" s="143" t="s">
        <v>172</v>
      </c>
      <c r="E64" s="143" t="s">
        <v>173</v>
      </c>
      <c r="I64" s="144">
        <f>SUM(I65:I100)</f>
        <v>0</v>
      </c>
      <c r="K64" s="145">
        <f>SUM(K65:K100)</f>
        <v>0.32848999999999995</v>
      </c>
      <c r="M64" s="145">
        <f>SUM(M65:M100)</f>
        <v>0</v>
      </c>
      <c r="P64" s="143" t="s">
        <v>11</v>
      </c>
    </row>
    <row r="65" spans="1:16" s="16" customFormat="1" ht="24" customHeight="1">
      <c r="A65" s="166" t="s">
        <v>174</v>
      </c>
      <c r="B65" s="166" t="s">
        <v>112</v>
      </c>
      <c r="C65" s="166" t="s">
        <v>172</v>
      </c>
      <c r="D65" s="16" t="s">
        <v>175</v>
      </c>
      <c r="E65" s="167" t="s">
        <v>176</v>
      </c>
      <c r="F65" s="166" t="s">
        <v>168</v>
      </c>
      <c r="G65" s="168">
        <v>11</v>
      </c>
      <c r="H65" s="169"/>
      <c r="I65" s="169">
        <f>ROUND(G65*H65,2)</f>
        <v>0</v>
      </c>
      <c r="J65" s="170">
        <v>0.00126</v>
      </c>
      <c r="K65" s="168">
        <f>G65*J65</f>
        <v>0.01386</v>
      </c>
      <c r="L65" s="170">
        <v>0</v>
      </c>
      <c r="M65" s="168">
        <f>G65*L65</f>
        <v>0</v>
      </c>
      <c r="N65" s="171">
        <v>15</v>
      </c>
      <c r="O65" s="172">
        <v>16</v>
      </c>
      <c r="P65" s="16" t="s">
        <v>111</v>
      </c>
    </row>
    <row r="66" spans="4:18" s="16" customFormat="1" ht="15.75" customHeight="1">
      <c r="D66" s="173"/>
      <c r="E66" s="173" t="s">
        <v>120</v>
      </c>
      <c r="G66" s="174"/>
      <c r="P66" s="173" t="s">
        <v>111</v>
      </c>
      <c r="Q66" s="173" t="s">
        <v>11</v>
      </c>
      <c r="R66" s="173" t="s">
        <v>121</v>
      </c>
    </row>
    <row r="67" spans="4:18" s="16" customFormat="1" ht="15.75" customHeight="1">
      <c r="D67" s="175"/>
      <c r="E67" s="175" t="s">
        <v>177</v>
      </c>
      <c r="G67" s="176">
        <v>11</v>
      </c>
      <c r="P67" s="175" t="s">
        <v>111</v>
      </c>
      <c r="Q67" s="175" t="s">
        <v>111</v>
      </c>
      <c r="R67" s="175" t="s">
        <v>121</v>
      </c>
    </row>
    <row r="68" spans="4:18" s="16" customFormat="1" ht="15.75" customHeight="1">
      <c r="D68" s="177"/>
      <c r="E68" s="177" t="s">
        <v>130</v>
      </c>
      <c r="G68" s="178">
        <v>11</v>
      </c>
      <c r="P68" s="177" t="s">
        <v>111</v>
      </c>
      <c r="Q68" s="177" t="s">
        <v>131</v>
      </c>
      <c r="R68" s="177" t="s">
        <v>121</v>
      </c>
    </row>
    <row r="69" spans="1:16" s="16" customFormat="1" ht="24" customHeight="1">
      <c r="A69" s="166" t="s">
        <v>178</v>
      </c>
      <c r="B69" s="166" t="s">
        <v>112</v>
      </c>
      <c r="C69" s="166" t="s">
        <v>172</v>
      </c>
      <c r="D69" s="16" t="s">
        <v>179</v>
      </c>
      <c r="E69" s="167" t="s">
        <v>180</v>
      </c>
      <c r="F69" s="166" t="s">
        <v>168</v>
      </c>
      <c r="G69" s="168">
        <v>43</v>
      </c>
      <c r="H69" s="169"/>
      <c r="I69" s="169">
        <f>ROUND(G69*H69,2)</f>
        <v>0</v>
      </c>
      <c r="J69" s="170">
        <v>0.00176</v>
      </c>
      <c r="K69" s="168">
        <f>G69*J69</f>
        <v>0.07568</v>
      </c>
      <c r="L69" s="170">
        <v>0</v>
      </c>
      <c r="M69" s="168">
        <f>G69*L69</f>
        <v>0</v>
      </c>
      <c r="N69" s="171">
        <v>15</v>
      </c>
      <c r="O69" s="172">
        <v>16</v>
      </c>
      <c r="P69" s="16" t="s">
        <v>111</v>
      </c>
    </row>
    <row r="70" spans="4:18" s="16" customFormat="1" ht="15.75" customHeight="1">
      <c r="D70" s="173"/>
      <c r="E70" s="173" t="s">
        <v>120</v>
      </c>
      <c r="G70" s="174"/>
      <c r="P70" s="173" t="s">
        <v>111</v>
      </c>
      <c r="Q70" s="173" t="s">
        <v>11</v>
      </c>
      <c r="R70" s="173" t="s">
        <v>121</v>
      </c>
    </row>
    <row r="71" spans="4:18" s="16" customFormat="1" ht="15.75" customHeight="1">
      <c r="D71" s="175"/>
      <c r="E71" s="175" t="s">
        <v>181</v>
      </c>
      <c r="G71" s="176">
        <v>43</v>
      </c>
      <c r="P71" s="175" t="s">
        <v>111</v>
      </c>
      <c r="Q71" s="175" t="s">
        <v>111</v>
      </c>
      <c r="R71" s="175" t="s">
        <v>121</v>
      </c>
    </row>
    <row r="72" spans="4:18" s="16" customFormat="1" ht="15.75" customHeight="1">
      <c r="D72" s="177"/>
      <c r="E72" s="177" t="s">
        <v>130</v>
      </c>
      <c r="G72" s="178">
        <v>43</v>
      </c>
      <c r="P72" s="177" t="s">
        <v>111</v>
      </c>
      <c r="Q72" s="177" t="s">
        <v>131</v>
      </c>
      <c r="R72" s="177" t="s">
        <v>121</v>
      </c>
    </row>
    <row r="73" spans="1:16" s="16" customFormat="1" ht="24" customHeight="1">
      <c r="A73" s="166" t="s">
        <v>182</v>
      </c>
      <c r="B73" s="166" t="s">
        <v>112</v>
      </c>
      <c r="C73" s="166" t="s">
        <v>172</v>
      </c>
      <c r="D73" s="16" t="s">
        <v>183</v>
      </c>
      <c r="E73" s="167" t="s">
        <v>184</v>
      </c>
      <c r="F73" s="166" t="s">
        <v>168</v>
      </c>
      <c r="G73" s="168">
        <v>10</v>
      </c>
      <c r="H73" s="169"/>
      <c r="I73" s="169">
        <f>ROUND(G73*H73,2)</f>
        <v>0</v>
      </c>
      <c r="J73" s="170">
        <v>0.00277</v>
      </c>
      <c r="K73" s="168">
        <f>G73*J73</f>
        <v>0.0277</v>
      </c>
      <c r="L73" s="170">
        <v>0</v>
      </c>
      <c r="M73" s="168">
        <f>G73*L73</f>
        <v>0</v>
      </c>
      <c r="N73" s="171">
        <v>15</v>
      </c>
      <c r="O73" s="172">
        <v>16</v>
      </c>
      <c r="P73" s="16" t="s">
        <v>111</v>
      </c>
    </row>
    <row r="74" spans="4:18" s="16" customFormat="1" ht="15.75" customHeight="1">
      <c r="D74" s="173"/>
      <c r="E74" s="173" t="s">
        <v>120</v>
      </c>
      <c r="G74" s="174"/>
      <c r="P74" s="173" t="s">
        <v>111</v>
      </c>
      <c r="Q74" s="173" t="s">
        <v>11</v>
      </c>
      <c r="R74" s="173" t="s">
        <v>121</v>
      </c>
    </row>
    <row r="75" spans="4:18" s="16" customFormat="1" ht="15.75" customHeight="1">
      <c r="D75" s="175"/>
      <c r="E75" s="175" t="s">
        <v>185</v>
      </c>
      <c r="G75" s="176">
        <v>10</v>
      </c>
      <c r="P75" s="175" t="s">
        <v>111</v>
      </c>
      <c r="Q75" s="175" t="s">
        <v>111</v>
      </c>
      <c r="R75" s="175" t="s">
        <v>121</v>
      </c>
    </row>
    <row r="76" spans="4:18" s="16" customFormat="1" ht="15.75" customHeight="1">
      <c r="D76" s="177"/>
      <c r="E76" s="177" t="s">
        <v>130</v>
      </c>
      <c r="G76" s="178">
        <v>10</v>
      </c>
      <c r="P76" s="177" t="s">
        <v>111</v>
      </c>
      <c r="Q76" s="177" t="s">
        <v>131</v>
      </c>
      <c r="R76" s="177" t="s">
        <v>121</v>
      </c>
    </row>
    <row r="77" spans="1:16" s="16" customFormat="1" ht="24" customHeight="1">
      <c r="A77" s="166" t="s">
        <v>186</v>
      </c>
      <c r="B77" s="166" t="s">
        <v>112</v>
      </c>
      <c r="C77" s="166" t="s">
        <v>172</v>
      </c>
      <c r="D77" s="16" t="s">
        <v>187</v>
      </c>
      <c r="E77" s="167" t="s">
        <v>188</v>
      </c>
      <c r="F77" s="166" t="s">
        <v>168</v>
      </c>
      <c r="G77" s="168">
        <v>11</v>
      </c>
      <c r="H77" s="169"/>
      <c r="I77" s="169">
        <f>ROUND(G77*H77,2)</f>
        <v>0</v>
      </c>
      <c r="J77" s="170">
        <v>0.00082</v>
      </c>
      <c r="K77" s="168">
        <f>G77*J77</f>
        <v>0.00902</v>
      </c>
      <c r="L77" s="170">
        <v>0</v>
      </c>
      <c r="M77" s="168">
        <f>G77*L77</f>
        <v>0</v>
      </c>
      <c r="N77" s="171">
        <v>15</v>
      </c>
      <c r="O77" s="172">
        <v>16</v>
      </c>
      <c r="P77" s="16" t="s">
        <v>111</v>
      </c>
    </row>
    <row r="78" spans="4:18" s="16" customFormat="1" ht="15.75" customHeight="1">
      <c r="D78" s="173"/>
      <c r="E78" s="173" t="s">
        <v>120</v>
      </c>
      <c r="G78" s="174"/>
      <c r="P78" s="173" t="s">
        <v>111</v>
      </c>
      <c r="Q78" s="173" t="s">
        <v>11</v>
      </c>
      <c r="R78" s="173" t="s">
        <v>121</v>
      </c>
    </row>
    <row r="79" spans="4:18" s="16" customFormat="1" ht="15.75" customHeight="1">
      <c r="D79" s="175"/>
      <c r="E79" s="175" t="s">
        <v>177</v>
      </c>
      <c r="G79" s="176">
        <v>11</v>
      </c>
      <c r="P79" s="175" t="s">
        <v>111</v>
      </c>
      <c r="Q79" s="175" t="s">
        <v>111</v>
      </c>
      <c r="R79" s="175" t="s">
        <v>121</v>
      </c>
    </row>
    <row r="80" spans="4:18" s="16" customFormat="1" ht="15.75" customHeight="1">
      <c r="D80" s="177"/>
      <c r="E80" s="177" t="s">
        <v>130</v>
      </c>
      <c r="G80" s="178">
        <v>11</v>
      </c>
      <c r="P80" s="177" t="s">
        <v>111</v>
      </c>
      <c r="Q80" s="177" t="s">
        <v>131</v>
      </c>
      <c r="R80" s="177" t="s">
        <v>121</v>
      </c>
    </row>
    <row r="81" spans="1:16" s="16" customFormat="1" ht="24" customHeight="1">
      <c r="A81" s="166" t="s">
        <v>189</v>
      </c>
      <c r="B81" s="166" t="s">
        <v>112</v>
      </c>
      <c r="C81" s="166" t="s">
        <v>172</v>
      </c>
      <c r="D81" s="16" t="s">
        <v>190</v>
      </c>
      <c r="E81" s="167" t="s">
        <v>191</v>
      </c>
      <c r="F81" s="166" t="s">
        <v>168</v>
      </c>
      <c r="G81" s="168">
        <v>117</v>
      </c>
      <c r="H81" s="169"/>
      <c r="I81" s="169">
        <f>ROUND(G81*H81,2)</f>
        <v>0</v>
      </c>
      <c r="J81" s="170">
        <v>0.001</v>
      </c>
      <c r="K81" s="168">
        <f>G81*J81</f>
        <v>0.117</v>
      </c>
      <c r="L81" s="170">
        <v>0</v>
      </c>
      <c r="M81" s="168">
        <f>G81*L81</f>
        <v>0</v>
      </c>
      <c r="N81" s="171">
        <v>15</v>
      </c>
      <c r="O81" s="172">
        <v>16</v>
      </c>
      <c r="P81" s="16" t="s">
        <v>111</v>
      </c>
    </row>
    <row r="82" spans="4:18" s="16" customFormat="1" ht="15.75" customHeight="1">
      <c r="D82" s="173"/>
      <c r="E82" s="173" t="s">
        <v>120</v>
      </c>
      <c r="G82" s="174"/>
      <c r="P82" s="173" t="s">
        <v>111</v>
      </c>
      <c r="Q82" s="173" t="s">
        <v>11</v>
      </c>
      <c r="R82" s="173" t="s">
        <v>121</v>
      </c>
    </row>
    <row r="83" spans="4:18" s="16" customFormat="1" ht="15.75" customHeight="1">
      <c r="D83" s="175"/>
      <c r="E83" s="175" t="s">
        <v>192</v>
      </c>
      <c r="G83" s="176">
        <v>117</v>
      </c>
      <c r="P83" s="175" t="s">
        <v>111</v>
      </c>
      <c r="Q83" s="175" t="s">
        <v>111</v>
      </c>
      <c r="R83" s="175" t="s">
        <v>121</v>
      </c>
    </row>
    <row r="84" spans="4:18" s="16" customFormat="1" ht="15.75" customHeight="1">
      <c r="D84" s="177"/>
      <c r="E84" s="177" t="s">
        <v>130</v>
      </c>
      <c r="G84" s="178">
        <v>117</v>
      </c>
      <c r="P84" s="177" t="s">
        <v>111</v>
      </c>
      <c r="Q84" s="177" t="s">
        <v>131</v>
      </c>
      <c r="R84" s="177" t="s">
        <v>121</v>
      </c>
    </row>
    <row r="85" spans="1:16" s="16" customFormat="1" ht="24" customHeight="1">
      <c r="A85" s="166" t="s">
        <v>193</v>
      </c>
      <c r="B85" s="166" t="s">
        <v>112</v>
      </c>
      <c r="C85" s="166" t="s">
        <v>172</v>
      </c>
      <c r="D85" s="16" t="s">
        <v>194</v>
      </c>
      <c r="E85" s="167" t="s">
        <v>195</v>
      </c>
      <c r="F85" s="166" t="s">
        <v>168</v>
      </c>
      <c r="G85" s="168">
        <v>3</v>
      </c>
      <c r="H85" s="169"/>
      <c r="I85" s="169">
        <f>ROUND(G85*H85,2)</f>
        <v>0</v>
      </c>
      <c r="J85" s="170">
        <v>0.00132</v>
      </c>
      <c r="K85" s="168">
        <f>G85*J85</f>
        <v>0.00396</v>
      </c>
      <c r="L85" s="170">
        <v>0</v>
      </c>
      <c r="M85" s="168">
        <f>G85*L85</f>
        <v>0</v>
      </c>
      <c r="N85" s="171">
        <v>15</v>
      </c>
      <c r="O85" s="172">
        <v>16</v>
      </c>
      <c r="P85" s="16" t="s">
        <v>111</v>
      </c>
    </row>
    <row r="86" spans="4:18" s="16" customFormat="1" ht="15.75" customHeight="1">
      <c r="D86" s="173"/>
      <c r="E86" s="173" t="s">
        <v>120</v>
      </c>
      <c r="G86" s="174"/>
      <c r="P86" s="173" t="s">
        <v>111</v>
      </c>
      <c r="Q86" s="173" t="s">
        <v>11</v>
      </c>
      <c r="R86" s="173" t="s">
        <v>121</v>
      </c>
    </row>
    <row r="87" spans="4:18" s="16" customFormat="1" ht="15.75" customHeight="1">
      <c r="D87" s="175"/>
      <c r="E87" s="175" t="s">
        <v>196</v>
      </c>
      <c r="G87" s="176">
        <v>3</v>
      </c>
      <c r="P87" s="175" t="s">
        <v>111</v>
      </c>
      <c r="Q87" s="175" t="s">
        <v>111</v>
      </c>
      <c r="R87" s="175" t="s">
        <v>121</v>
      </c>
    </row>
    <row r="88" spans="4:18" s="16" customFormat="1" ht="15.75" customHeight="1">
      <c r="D88" s="177"/>
      <c r="E88" s="177" t="s">
        <v>130</v>
      </c>
      <c r="G88" s="178">
        <v>3</v>
      </c>
      <c r="P88" s="177" t="s">
        <v>111</v>
      </c>
      <c r="Q88" s="177" t="s">
        <v>131</v>
      </c>
      <c r="R88" s="177" t="s">
        <v>121</v>
      </c>
    </row>
    <row r="89" spans="1:16" s="16" customFormat="1" ht="24" customHeight="1">
      <c r="A89" s="166" t="s">
        <v>197</v>
      </c>
      <c r="B89" s="166" t="s">
        <v>112</v>
      </c>
      <c r="C89" s="166" t="s">
        <v>172</v>
      </c>
      <c r="D89" s="16" t="s">
        <v>198</v>
      </c>
      <c r="E89" s="167" t="s">
        <v>199</v>
      </c>
      <c r="F89" s="166" t="s">
        <v>168</v>
      </c>
      <c r="G89" s="168">
        <v>41</v>
      </c>
      <c r="H89" s="169"/>
      <c r="I89" s="169">
        <f>ROUND(G89*H89,2)</f>
        <v>0</v>
      </c>
      <c r="J89" s="170">
        <v>0.00189</v>
      </c>
      <c r="K89" s="168">
        <f>G89*J89</f>
        <v>0.07749</v>
      </c>
      <c r="L89" s="170">
        <v>0</v>
      </c>
      <c r="M89" s="168">
        <f>G89*L89</f>
        <v>0</v>
      </c>
      <c r="N89" s="171">
        <v>15</v>
      </c>
      <c r="O89" s="172">
        <v>16</v>
      </c>
      <c r="P89" s="16" t="s">
        <v>111</v>
      </c>
    </row>
    <row r="90" spans="4:18" s="16" customFormat="1" ht="15.75" customHeight="1">
      <c r="D90" s="173"/>
      <c r="E90" s="173" t="s">
        <v>120</v>
      </c>
      <c r="G90" s="174"/>
      <c r="P90" s="173" t="s">
        <v>111</v>
      </c>
      <c r="Q90" s="173" t="s">
        <v>11</v>
      </c>
      <c r="R90" s="173" t="s">
        <v>121</v>
      </c>
    </row>
    <row r="91" spans="4:18" s="16" customFormat="1" ht="15.75" customHeight="1">
      <c r="D91" s="175"/>
      <c r="E91" s="175" t="s">
        <v>200</v>
      </c>
      <c r="G91" s="176">
        <v>41</v>
      </c>
      <c r="P91" s="175" t="s">
        <v>111</v>
      </c>
      <c r="Q91" s="175" t="s">
        <v>111</v>
      </c>
      <c r="R91" s="175" t="s">
        <v>121</v>
      </c>
    </row>
    <row r="92" spans="4:18" s="16" customFormat="1" ht="15.75" customHeight="1">
      <c r="D92" s="177"/>
      <c r="E92" s="177" t="s">
        <v>130</v>
      </c>
      <c r="G92" s="178">
        <v>41</v>
      </c>
      <c r="P92" s="177" t="s">
        <v>111</v>
      </c>
      <c r="Q92" s="177" t="s">
        <v>131</v>
      </c>
      <c r="R92" s="177" t="s">
        <v>121</v>
      </c>
    </row>
    <row r="93" spans="1:16" s="16" customFormat="1" ht="13.5" customHeight="1">
      <c r="A93" s="166" t="s">
        <v>201</v>
      </c>
      <c r="B93" s="166" t="s">
        <v>112</v>
      </c>
      <c r="C93" s="166" t="s">
        <v>172</v>
      </c>
      <c r="D93" s="16" t="s">
        <v>202</v>
      </c>
      <c r="E93" s="167" t="s">
        <v>203</v>
      </c>
      <c r="F93" s="166" t="s">
        <v>116</v>
      </c>
      <c r="G93" s="168">
        <v>1</v>
      </c>
      <c r="H93" s="169"/>
      <c r="I93" s="169">
        <f>ROUND(G93*H93,2)</f>
        <v>0</v>
      </c>
      <c r="J93" s="170">
        <v>0.00189</v>
      </c>
      <c r="K93" s="168">
        <f>G93*J93</f>
        <v>0.00189</v>
      </c>
      <c r="L93" s="170">
        <v>0</v>
      </c>
      <c r="M93" s="168">
        <f>G93*L93</f>
        <v>0</v>
      </c>
      <c r="N93" s="171">
        <v>15</v>
      </c>
      <c r="O93" s="172">
        <v>16</v>
      </c>
      <c r="P93" s="16" t="s">
        <v>111</v>
      </c>
    </row>
    <row r="94" spans="4:18" s="16" customFormat="1" ht="15.75" customHeight="1">
      <c r="D94" s="173"/>
      <c r="E94" s="173" t="s">
        <v>120</v>
      </c>
      <c r="G94" s="174"/>
      <c r="P94" s="173" t="s">
        <v>111</v>
      </c>
      <c r="Q94" s="173" t="s">
        <v>11</v>
      </c>
      <c r="R94" s="173" t="s">
        <v>121</v>
      </c>
    </row>
    <row r="95" spans="4:18" s="16" customFormat="1" ht="15.75" customHeight="1">
      <c r="D95" s="175"/>
      <c r="E95" s="175" t="s">
        <v>129</v>
      </c>
      <c r="G95" s="176">
        <v>1</v>
      </c>
      <c r="P95" s="175" t="s">
        <v>111</v>
      </c>
      <c r="Q95" s="175" t="s">
        <v>111</v>
      </c>
      <c r="R95" s="175" t="s">
        <v>121</v>
      </c>
    </row>
    <row r="96" spans="4:18" s="16" customFormat="1" ht="15.75" customHeight="1">
      <c r="D96" s="177"/>
      <c r="E96" s="177" t="s">
        <v>130</v>
      </c>
      <c r="G96" s="178">
        <v>1</v>
      </c>
      <c r="P96" s="177" t="s">
        <v>111</v>
      </c>
      <c r="Q96" s="177" t="s">
        <v>131</v>
      </c>
      <c r="R96" s="177" t="s">
        <v>121</v>
      </c>
    </row>
    <row r="97" spans="1:16" s="16" customFormat="1" ht="13.5" customHeight="1">
      <c r="A97" s="166" t="s">
        <v>204</v>
      </c>
      <c r="B97" s="166" t="s">
        <v>112</v>
      </c>
      <c r="C97" s="166" t="s">
        <v>172</v>
      </c>
      <c r="D97" s="16" t="s">
        <v>205</v>
      </c>
      <c r="E97" s="167" t="s">
        <v>206</v>
      </c>
      <c r="F97" s="166" t="s">
        <v>134</v>
      </c>
      <c r="G97" s="168">
        <v>1</v>
      </c>
      <c r="H97" s="169"/>
      <c r="I97" s="169">
        <f>ROUND(G97*H97,2)</f>
        <v>0</v>
      </c>
      <c r="J97" s="170">
        <v>0.00189</v>
      </c>
      <c r="K97" s="168">
        <f>G97*J97</f>
        <v>0.00189</v>
      </c>
      <c r="L97" s="170">
        <v>0</v>
      </c>
      <c r="M97" s="168">
        <f>G97*L97</f>
        <v>0</v>
      </c>
      <c r="N97" s="171">
        <v>15</v>
      </c>
      <c r="O97" s="172">
        <v>16</v>
      </c>
      <c r="P97" s="16" t="s">
        <v>111</v>
      </c>
    </row>
    <row r="98" spans="4:18" s="16" customFormat="1" ht="15.75" customHeight="1">
      <c r="D98" s="173"/>
      <c r="E98" s="173" t="s">
        <v>120</v>
      </c>
      <c r="G98" s="174"/>
      <c r="P98" s="173" t="s">
        <v>111</v>
      </c>
      <c r="Q98" s="173" t="s">
        <v>11</v>
      </c>
      <c r="R98" s="173" t="s">
        <v>121</v>
      </c>
    </row>
    <row r="99" spans="4:18" s="16" customFormat="1" ht="15.75" customHeight="1">
      <c r="D99" s="175"/>
      <c r="E99" s="175" t="s">
        <v>129</v>
      </c>
      <c r="G99" s="176">
        <v>1</v>
      </c>
      <c r="P99" s="175" t="s">
        <v>111</v>
      </c>
      <c r="Q99" s="175" t="s">
        <v>111</v>
      </c>
      <c r="R99" s="175" t="s">
        <v>121</v>
      </c>
    </row>
    <row r="100" spans="4:18" s="16" customFormat="1" ht="15.75" customHeight="1">
      <c r="D100" s="177"/>
      <c r="E100" s="177" t="s">
        <v>130</v>
      </c>
      <c r="G100" s="178">
        <v>1</v>
      </c>
      <c r="P100" s="177" t="s">
        <v>111</v>
      </c>
      <c r="Q100" s="177" t="s">
        <v>131</v>
      </c>
      <c r="R100" s="177" t="s">
        <v>121</v>
      </c>
    </row>
    <row r="101" spans="2:16" s="141" customFormat="1" ht="12.75" customHeight="1">
      <c r="B101" s="142" t="s">
        <v>63</v>
      </c>
      <c r="D101" s="143" t="s">
        <v>207</v>
      </c>
      <c r="E101" s="143" t="s">
        <v>208</v>
      </c>
      <c r="I101" s="144">
        <f>SUM(I102:I157)</f>
        <v>0</v>
      </c>
      <c r="K101" s="145">
        <f>SUM(K102:K157)</f>
        <v>2.179069999999999</v>
      </c>
      <c r="M101" s="145">
        <f>SUM(M102:M157)</f>
        <v>0</v>
      </c>
      <c r="P101" s="143" t="s">
        <v>11</v>
      </c>
    </row>
    <row r="102" spans="1:16" s="16" customFormat="1" ht="24" customHeight="1">
      <c r="A102" s="166" t="s">
        <v>209</v>
      </c>
      <c r="B102" s="166" t="s">
        <v>112</v>
      </c>
      <c r="C102" s="166" t="s">
        <v>172</v>
      </c>
      <c r="D102" s="16" t="s">
        <v>210</v>
      </c>
      <c r="E102" s="167" t="s">
        <v>211</v>
      </c>
      <c r="F102" s="166" t="s">
        <v>168</v>
      </c>
      <c r="G102" s="168">
        <v>99</v>
      </c>
      <c r="H102" s="169"/>
      <c r="I102" s="169">
        <f>ROUND(G102*H102,2)</f>
        <v>0</v>
      </c>
      <c r="J102" s="170">
        <v>0.00351</v>
      </c>
      <c r="K102" s="168">
        <f>G102*J102</f>
        <v>0.34749</v>
      </c>
      <c r="L102" s="170">
        <v>0</v>
      </c>
      <c r="M102" s="168">
        <f>G102*L102</f>
        <v>0</v>
      </c>
      <c r="N102" s="171">
        <v>15</v>
      </c>
      <c r="O102" s="172">
        <v>16</v>
      </c>
      <c r="P102" s="16" t="s">
        <v>111</v>
      </c>
    </row>
    <row r="103" spans="4:18" s="16" customFormat="1" ht="15.75" customHeight="1">
      <c r="D103" s="173"/>
      <c r="E103" s="173" t="s">
        <v>120</v>
      </c>
      <c r="G103" s="174"/>
      <c r="P103" s="173" t="s">
        <v>111</v>
      </c>
      <c r="Q103" s="173" t="s">
        <v>11</v>
      </c>
      <c r="R103" s="173" t="s">
        <v>121</v>
      </c>
    </row>
    <row r="104" spans="4:18" s="16" customFormat="1" ht="15.75" customHeight="1">
      <c r="D104" s="175"/>
      <c r="E104" s="175" t="s">
        <v>212</v>
      </c>
      <c r="G104" s="176">
        <v>99</v>
      </c>
      <c r="P104" s="175" t="s">
        <v>111</v>
      </c>
      <c r="Q104" s="175" t="s">
        <v>111</v>
      </c>
      <c r="R104" s="175" t="s">
        <v>121</v>
      </c>
    </row>
    <row r="105" spans="4:18" s="16" customFormat="1" ht="15.75" customHeight="1">
      <c r="D105" s="177"/>
      <c r="E105" s="177" t="s">
        <v>130</v>
      </c>
      <c r="G105" s="178">
        <v>99</v>
      </c>
      <c r="P105" s="177" t="s">
        <v>111</v>
      </c>
      <c r="Q105" s="177" t="s">
        <v>131</v>
      </c>
      <c r="R105" s="177" t="s">
        <v>121</v>
      </c>
    </row>
    <row r="106" spans="1:16" s="16" customFormat="1" ht="24" customHeight="1">
      <c r="A106" s="166" t="s">
        <v>213</v>
      </c>
      <c r="B106" s="166" t="s">
        <v>112</v>
      </c>
      <c r="C106" s="166" t="s">
        <v>172</v>
      </c>
      <c r="D106" s="16" t="s">
        <v>214</v>
      </c>
      <c r="E106" s="167" t="s">
        <v>215</v>
      </c>
      <c r="F106" s="166" t="s">
        <v>168</v>
      </c>
      <c r="G106" s="168">
        <v>64</v>
      </c>
      <c r="H106" s="169"/>
      <c r="I106" s="169">
        <f>ROUND(G106*H106,2)</f>
        <v>0</v>
      </c>
      <c r="J106" s="170">
        <v>0.00351</v>
      </c>
      <c r="K106" s="168">
        <f>G106*J106</f>
        <v>0.22464</v>
      </c>
      <c r="L106" s="170">
        <v>0</v>
      </c>
      <c r="M106" s="168">
        <f>G106*L106</f>
        <v>0</v>
      </c>
      <c r="N106" s="171">
        <v>15</v>
      </c>
      <c r="O106" s="172">
        <v>16</v>
      </c>
      <c r="P106" s="16" t="s">
        <v>111</v>
      </c>
    </row>
    <row r="107" spans="4:18" s="16" customFormat="1" ht="15.75" customHeight="1">
      <c r="D107" s="173"/>
      <c r="E107" s="173" t="s">
        <v>120</v>
      </c>
      <c r="G107" s="174"/>
      <c r="P107" s="173" t="s">
        <v>111</v>
      </c>
      <c r="Q107" s="173" t="s">
        <v>11</v>
      </c>
      <c r="R107" s="173" t="s">
        <v>121</v>
      </c>
    </row>
    <row r="108" spans="4:18" s="16" customFormat="1" ht="15.75" customHeight="1">
      <c r="D108" s="175"/>
      <c r="E108" s="175" t="s">
        <v>216</v>
      </c>
      <c r="G108" s="176">
        <v>64</v>
      </c>
      <c r="P108" s="175" t="s">
        <v>111</v>
      </c>
      <c r="Q108" s="175" t="s">
        <v>111</v>
      </c>
      <c r="R108" s="175" t="s">
        <v>121</v>
      </c>
    </row>
    <row r="109" spans="4:18" s="16" customFormat="1" ht="15.75" customHeight="1">
      <c r="D109" s="177"/>
      <c r="E109" s="177" t="s">
        <v>130</v>
      </c>
      <c r="G109" s="178">
        <v>64</v>
      </c>
      <c r="P109" s="177" t="s">
        <v>111</v>
      </c>
      <c r="Q109" s="177" t="s">
        <v>131</v>
      </c>
      <c r="R109" s="177" t="s">
        <v>121</v>
      </c>
    </row>
    <row r="110" spans="1:16" s="16" customFormat="1" ht="24" customHeight="1">
      <c r="A110" s="166" t="s">
        <v>217</v>
      </c>
      <c r="B110" s="166" t="s">
        <v>112</v>
      </c>
      <c r="C110" s="166" t="s">
        <v>172</v>
      </c>
      <c r="D110" s="16" t="s">
        <v>218</v>
      </c>
      <c r="E110" s="167" t="s">
        <v>219</v>
      </c>
      <c r="F110" s="166" t="s">
        <v>168</v>
      </c>
      <c r="G110" s="168">
        <v>41</v>
      </c>
      <c r="H110" s="169"/>
      <c r="I110" s="169">
        <f>ROUND(G110*H110,2)</f>
        <v>0</v>
      </c>
      <c r="J110" s="170">
        <v>0.00574</v>
      </c>
      <c r="K110" s="168">
        <f>G110*J110</f>
        <v>0.23534000000000002</v>
      </c>
      <c r="L110" s="170">
        <v>0</v>
      </c>
      <c r="M110" s="168">
        <f>G110*L110</f>
        <v>0</v>
      </c>
      <c r="N110" s="171">
        <v>15</v>
      </c>
      <c r="O110" s="172">
        <v>16</v>
      </c>
      <c r="P110" s="16" t="s">
        <v>111</v>
      </c>
    </row>
    <row r="111" spans="4:18" s="16" customFormat="1" ht="15.75" customHeight="1">
      <c r="D111" s="173"/>
      <c r="E111" s="173" t="s">
        <v>120</v>
      </c>
      <c r="G111" s="174"/>
      <c r="P111" s="173" t="s">
        <v>111</v>
      </c>
      <c r="Q111" s="173" t="s">
        <v>11</v>
      </c>
      <c r="R111" s="173" t="s">
        <v>121</v>
      </c>
    </row>
    <row r="112" spans="4:18" s="16" customFormat="1" ht="15.75" customHeight="1">
      <c r="D112" s="175"/>
      <c r="E112" s="175" t="s">
        <v>200</v>
      </c>
      <c r="G112" s="176">
        <v>41</v>
      </c>
      <c r="P112" s="175" t="s">
        <v>111</v>
      </c>
      <c r="Q112" s="175" t="s">
        <v>111</v>
      </c>
      <c r="R112" s="175" t="s">
        <v>121</v>
      </c>
    </row>
    <row r="113" spans="4:18" s="16" customFormat="1" ht="15.75" customHeight="1">
      <c r="D113" s="177"/>
      <c r="E113" s="177" t="s">
        <v>130</v>
      </c>
      <c r="G113" s="178">
        <v>41</v>
      </c>
      <c r="P113" s="177" t="s">
        <v>111</v>
      </c>
      <c r="Q113" s="177" t="s">
        <v>131</v>
      </c>
      <c r="R113" s="177" t="s">
        <v>121</v>
      </c>
    </row>
    <row r="114" spans="1:16" s="16" customFormat="1" ht="24" customHeight="1">
      <c r="A114" s="166" t="s">
        <v>220</v>
      </c>
      <c r="B114" s="166" t="s">
        <v>112</v>
      </c>
      <c r="C114" s="166" t="s">
        <v>172</v>
      </c>
      <c r="D114" s="16" t="s">
        <v>221</v>
      </c>
      <c r="E114" s="167" t="s">
        <v>222</v>
      </c>
      <c r="F114" s="166" t="s">
        <v>168</v>
      </c>
      <c r="G114" s="168">
        <v>12</v>
      </c>
      <c r="H114" s="169"/>
      <c r="I114" s="169">
        <f>ROUND(G114*H114,2)</f>
        <v>0</v>
      </c>
      <c r="J114" s="170">
        <v>0.00574</v>
      </c>
      <c r="K114" s="168">
        <f>G114*J114</f>
        <v>0.06888</v>
      </c>
      <c r="L114" s="170">
        <v>0</v>
      </c>
      <c r="M114" s="168">
        <f>G114*L114</f>
        <v>0</v>
      </c>
      <c r="N114" s="171">
        <v>15</v>
      </c>
      <c r="O114" s="172">
        <v>16</v>
      </c>
      <c r="P114" s="16" t="s">
        <v>111</v>
      </c>
    </row>
    <row r="115" spans="4:18" s="16" customFormat="1" ht="15.75" customHeight="1">
      <c r="D115" s="173"/>
      <c r="E115" s="173" t="s">
        <v>120</v>
      </c>
      <c r="G115" s="174"/>
      <c r="P115" s="173" t="s">
        <v>111</v>
      </c>
      <c r="Q115" s="173" t="s">
        <v>11</v>
      </c>
      <c r="R115" s="173" t="s">
        <v>121</v>
      </c>
    </row>
    <row r="116" spans="4:18" s="16" customFormat="1" ht="15.75" customHeight="1">
      <c r="D116" s="175"/>
      <c r="E116" s="175" t="s">
        <v>223</v>
      </c>
      <c r="G116" s="176">
        <v>12</v>
      </c>
      <c r="P116" s="175" t="s">
        <v>111</v>
      </c>
      <c r="Q116" s="175" t="s">
        <v>111</v>
      </c>
      <c r="R116" s="175" t="s">
        <v>121</v>
      </c>
    </row>
    <row r="117" spans="4:18" s="16" customFormat="1" ht="15.75" customHeight="1">
      <c r="D117" s="177"/>
      <c r="E117" s="177" t="s">
        <v>130</v>
      </c>
      <c r="G117" s="178">
        <v>12</v>
      </c>
      <c r="P117" s="177" t="s">
        <v>111</v>
      </c>
      <c r="Q117" s="177" t="s">
        <v>131</v>
      </c>
      <c r="R117" s="177" t="s">
        <v>121</v>
      </c>
    </row>
    <row r="118" spans="1:16" s="16" customFormat="1" ht="24" customHeight="1">
      <c r="A118" s="166" t="s">
        <v>224</v>
      </c>
      <c r="B118" s="166" t="s">
        <v>112</v>
      </c>
      <c r="C118" s="166" t="s">
        <v>172</v>
      </c>
      <c r="D118" s="16" t="s">
        <v>225</v>
      </c>
      <c r="E118" s="167" t="s">
        <v>226</v>
      </c>
      <c r="F118" s="166" t="s">
        <v>168</v>
      </c>
      <c r="G118" s="168">
        <v>27</v>
      </c>
      <c r="H118" s="169"/>
      <c r="I118" s="169">
        <f>ROUND(G118*H118,2)</f>
        <v>0</v>
      </c>
      <c r="J118" s="170">
        <v>0.00373</v>
      </c>
      <c r="K118" s="168">
        <f>G118*J118</f>
        <v>0.10071</v>
      </c>
      <c r="L118" s="170">
        <v>0</v>
      </c>
      <c r="M118" s="168">
        <f>G118*L118</f>
        <v>0</v>
      </c>
      <c r="N118" s="171">
        <v>15</v>
      </c>
      <c r="O118" s="172">
        <v>16</v>
      </c>
      <c r="P118" s="16" t="s">
        <v>111</v>
      </c>
    </row>
    <row r="119" spans="4:18" s="16" customFormat="1" ht="15.75" customHeight="1">
      <c r="D119" s="173"/>
      <c r="E119" s="173" t="s">
        <v>120</v>
      </c>
      <c r="G119" s="174"/>
      <c r="P119" s="173" t="s">
        <v>111</v>
      </c>
      <c r="Q119" s="173" t="s">
        <v>11</v>
      </c>
      <c r="R119" s="173" t="s">
        <v>121</v>
      </c>
    </row>
    <row r="120" spans="4:18" s="16" customFormat="1" ht="15.75" customHeight="1">
      <c r="D120" s="175"/>
      <c r="E120" s="175" t="s">
        <v>227</v>
      </c>
      <c r="G120" s="176">
        <v>27</v>
      </c>
      <c r="P120" s="175" t="s">
        <v>111</v>
      </c>
      <c r="Q120" s="175" t="s">
        <v>111</v>
      </c>
      <c r="R120" s="175" t="s">
        <v>121</v>
      </c>
    </row>
    <row r="121" spans="4:18" s="16" customFormat="1" ht="15.75" customHeight="1">
      <c r="D121" s="177"/>
      <c r="E121" s="177" t="s">
        <v>130</v>
      </c>
      <c r="G121" s="178">
        <v>27</v>
      </c>
      <c r="P121" s="177" t="s">
        <v>111</v>
      </c>
      <c r="Q121" s="177" t="s">
        <v>131</v>
      </c>
      <c r="R121" s="177" t="s">
        <v>121</v>
      </c>
    </row>
    <row r="122" spans="1:16" s="16" customFormat="1" ht="24" customHeight="1">
      <c r="A122" s="166" t="s">
        <v>228</v>
      </c>
      <c r="B122" s="166" t="s">
        <v>112</v>
      </c>
      <c r="C122" s="166" t="s">
        <v>172</v>
      </c>
      <c r="D122" s="16" t="s">
        <v>229</v>
      </c>
      <c r="E122" s="167" t="s">
        <v>230</v>
      </c>
      <c r="F122" s="166" t="s">
        <v>168</v>
      </c>
      <c r="G122" s="168">
        <v>40</v>
      </c>
      <c r="H122" s="169"/>
      <c r="I122" s="169">
        <f>ROUND(G122*H122,2)</f>
        <v>0</v>
      </c>
      <c r="J122" s="170">
        <v>0.00373</v>
      </c>
      <c r="K122" s="168">
        <f>G122*J122</f>
        <v>0.1492</v>
      </c>
      <c r="L122" s="170">
        <v>0</v>
      </c>
      <c r="M122" s="168">
        <f>G122*L122</f>
        <v>0</v>
      </c>
      <c r="N122" s="171">
        <v>15</v>
      </c>
      <c r="O122" s="172">
        <v>16</v>
      </c>
      <c r="P122" s="16" t="s">
        <v>111</v>
      </c>
    </row>
    <row r="123" spans="4:18" s="16" customFormat="1" ht="15.75" customHeight="1">
      <c r="D123" s="173"/>
      <c r="E123" s="173" t="s">
        <v>120</v>
      </c>
      <c r="G123" s="174"/>
      <c r="P123" s="173" t="s">
        <v>111</v>
      </c>
      <c r="Q123" s="173" t="s">
        <v>11</v>
      </c>
      <c r="R123" s="173" t="s">
        <v>121</v>
      </c>
    </row>
    <row r="124" spans="4:18" s="16" customFormat="1" ht="15.75" customHeight="1">
      <c r="D124" s="175"/>
      <c r="E124" s="175" t="s">
        <v>231</v>
      </c>
      <c r="G124" s="176">
        <v>40</v>
      </c>
      <c r="P124" s="175" t="s">
        <v>111</v>
      </c>
      <c r="Q124" s="175" t="s">
        <v>111</v>
      </c>
      <c r="R124" s="175" t="s">
        <v>121</v>
      </c>
    </row>
    <row r="125" spans="4:18" s="16" customFormat="1" ht="15.75" customHeight="1">
      <c r="D125" s="177"/>
      <c r="E125" s="177" t="s">
        <v>130</v>
      </c>
      <c r="G125" s="178">
        <v>40</v>
      </c>
      <c r="P125" s="177" t="s">
        <v>111</v>
      </c>
      <c r="Q125" s="177" t="s">
        <v>131</v>
      </c>
      <c r="R125" s="177" t="s">
        <v>121</v>
      </c>
    </row>
    <row r="126" spans="1:16" s="16" customFormat="1" ht="24" customHeight="1">
      <c r="A126" s="166" t="s">
        <v>232</v>
      </c>
      <c r="B126" s="166" t="s">
        <v>112</v>
      </c>
      <c r="C126" s="166" t="s">
        <v>172</v>
      </c>
      <c r="D126" s="16" t="s">
        <v>233</v>
      </c>
      <c r="E126" s="167" t="s">
        <v>234</v>
      </c>
      <c r="F126" s="166" t="s">
        <v>168</v>
      </c>
      <c r="G126" s="168">
        <v>29</v>
      </c>
      <c r="H126" s="169"/>
      <c r="I126" s="169">
        <f>ROUND(G126*H126,2)</f>
        <v>0</v>
      </c>
      <c r="J126" s="170">
        <v>0.00619</v>
      </c>
      <c r="K126" s="168">
        <f>G126*J126</f>
        <v>0.17951</v>
      </c>
      <c r="L126" s="170">
        <v>0</v>
      </c>
      <c r="M126" s="168">
        <f>G126*L126</f>
        <v>0</v>
      </c>
      <c r="N126" s="171">
        <v>15</v>
      </c>
      <c r="O126" s="172">
        <v>16</v>
      </c>
      <c r="P126" s="16" t="s">
        <v>111</v>
      </c>
    </row>
    <row r="127" spans="4:18" s="16" customFormat="1" ht="15.75" customHeight="1">
      <c r="D127" s="173"/>
      <c r="E127" s="173" t="s">
        <v>120</v>
      </c>
      <c r="G127" s="174"/>
      <c r="P127" s="173" t="s">
        <v>111</v>
      </c>
      <c r="Q127" s="173" t="s">
        <v>11</v>
      </c>
      <c r="R127" s="173" t="s">
        <v>121</v>
      </c>
    </row>
    <row r="128" spans="4:18" s="16" customFormat="1" ht="15.75" customHeight="1">
      <c r="D128" s="175"/>
      <c r="E128" s="175" t="s">
        <v>235</v>
      </c>
      <c r="G128" s="176">
        <v>29</v>
      </c>
      <c r="P128" s="175" t="s">
        <v>111</v>
      </c>
      <c r="Q128" s="175" t="s">
        <v>111</v>
      </c>
      <c r="R128" s="175" t="s">
        <v>121</v>
      </c>
    </row>
    <row r="129" spans="4:18" s="16" customFormat="1" ht="15.75" customHeight="1">
      <c r="D129" s="177"/>
      <c r="E129" s="177" t="s">
        <v>130</v>
      </c>
      <c r="G129" s="178">
        <v>29</v>
      </c>
      <c r="P129" s="177" t="s">
        <v>111</v>
      </c>
      <c r="Q129" s="177" t="s">
        <v>131</v>
      </c>
      <c r="R129" s="177" t="s">
        <v>121</v>
      </c>
    </row>
    <row r="130" spans="1:16" s="16" customFormat="1" ht="24" customHeight="1">
      <c r="A130" s="166" t="s">
        <v>236</v>
      </c>
      <c r="B130" s="166" t="s">
        <v>112</v>
      </c>
      <c r="C130" s="166" t="s">
        <v>172</v>
      </c>
      <c r="D130" s="16" t="s">
        <v>237</v>
      </c>
      <c r="E130" s="167" t="s">
        <v>238</v>
      </c>
      <c r="F130" s="166" t="s">
        <v>168</v>
      </c>
      <c r="G130" s="168">
        <v>52</v>
      </c>
      <c r="H130" s="169"/>
      <c r="I130" s="169">
        <f>ROUND(G130*H130,2)</f>
        <v>0</v>
      </c>
      <c r="J130" s="170">
        <v>0.00619</v>
      </c>
      <c r="K130" s="168">
        <f>G130*J130</f>
        <v>0.32188</v>
      </c>
      <c r="L130" s="170">
        <v>0</v>
      </c>
      <c r="M130" s="168">
        <f>G130*L130</f>
        <v>0</v>
      </c>
      <c r="N130" s="171">
        <v>15</v>
      </c>
      <c r="O130" s="172">
        <v>16</v>
      </c>
      <c r="P130" s="16" t="s">
        <v>111</v>
      </c>
    </row>
    <row r="131" spans="4:18" s="16" customFormat="1" ht="15.75" customHeight="1">
      <c r="D131" s="173"/>
      <c r="E131" s="173" t="s">
        <v>120</v>
      </c>
      <c r="G131" s="174"/>
      <c r="P131" s="173" t="s">
        <v>111</v>
      </c>
      <c r="Q131" s="173" t="s">
        <v>11</v>
      </c>
      <c r="R131" s="173" t="s">
        <v>121</v>
      </c>
    </row>
    <row r="132" spans="4:18" s="16" customFormat="1" ht="15.75" customHeight="1">
      <c r="D132" s="175"/>
      <c r="E132" s="175" t="s">
        <v>239</v>
      </c>
      <c r="G132" s="176">
        <v>52</v>
      </c>
      <c r="P132" s="175" t="s">
        <v>111</v>
      </c>
      <c r="Q132" s="175" t="s">
        <v>111</v>
      </c>
      <c r="R132" s="175" t="s">
        <v>121</v>
      </c>
    </row>
    <row r="133" spans="4:18" s="16" customFormat="1" ht="15.75" customHeight="1">
      <c r="D133" s="177"/>
      <c r="E133" s="177" t="s">
        <v>130</v>
      </c>
      <c r="G133" s="178">
        <v>52</v>
      </c>
      <c r="P133" s="177" t="s">
        <v>111</v>
      </c>
      <c r="Q133" s="177" t="s">
        <v>131</v>
      </c>
      <c r="R133" s="177" t="s">
        <v>121</v>
      </c>
    </row>
    <row r="134" spans="1:16" s="16" customFormat="1" ht="24" customHeight="1">
      <c r="A134" s="166" t="s">
        <v>240</v>
      </c>
      <c r="B134" s="166" t="s">
        <v>112</v>
      </c>
      <c r="C134" s="166" t="s">
        <v>172</v>
      </c>
      <c r="D134" s="16" t="s">
        <v>241</v>
      </c>
      <c r="E134" s="167" t="s">
        <v>242</v>
      </c>
      <c r="F134" s="166" t="s">
        <v>168</v>
      </c>
      <c r="G134" s="168">
        <v>23</v>
      </c>
      <c r="H134" s="169"/>
      <c r="I134" s="169">
        <f>ROUND(G134*H134,2)</f>
        <v>0</v>
      </c>
      <c r="J134" s="170">
        <v>0.00619</v>
      </c>
      <c r="K134" s="168">
        <f>G134*J134</f>
        <v>0.14237</v>
      </c>
      <c r="L134" s="170">
        <v>0</v>
      </c>
      <c r="M134" s="168">
        <f>G134*L134</f>
        <v>0</v>
      </c>
      <c r="N134" s="171">
        <v>15</v>
      </c>
      <c r="O134" s="172">
        <v>16</v>
      </c>
      <c r="P134" s="16" t="s">
        <v>111</v>
      </c>
    </row>
    <row r="135" spans="4:18" s="16" customFormat="1" ht="15.75" customHeight="1">
      <c r="D135" s="173"/>
      <c r="E135" s="173" t="s">
        <v>120</v>
      </c>
      <c r="G135" s="174"/>
      <c r="P135" s="173" t="s">
        <v>111</v>
      </c>
      <c r="Q135" s="173" t="s">
        <v>11</v>
      </c>
      <c r="R135" s="173" t="s">
        <v>121</v>
      </c>
    </row>
    <row r="136" spans="4:18" s="16" customFormat="1" ht="15.75" customHeight="1">
      <c r="D136" s="175"/>
      <c r="E136" s="175" t="s">
        <v>243</v>
      </c>
      <c r="G136" s="176">
        <v>23</v>
      </c>
      <c r="P136" s="175" t="s">
        <v>111</v>
      </c>
      <c r="Q136" s="175" t="s">
        <v>111</v>
      </c>
      <c r="R136" s="175" t="s">
        <v>121</v>
      </c>
    </row>
    <row r="137" spans="4:18" s="16" customFormat="1" ht="15.75" customHeight="1">
      <c r="D137" s="177"/>
      <c r="E137" s="177" t="s">
        <v>130</v>
      </c>
      <c r="G137" s="178">
        <v>23</v>
      </c>
      <c r="P137" s="177" t="s">
        <v>111</v>
      </c>
      <c r="Q137" s="177" t="s">
        <v>131</v>
      </c>
      <c r="R137" s="177" t="s">
        <v>121</v>
      </c>
    </row>
    <row r="138" spans="1:16" s="16" customFormat="1" ht="24" customHeight="1">
      <c r="A138" s="166" t="s">
        <v>244</v>
      </c>
      <c r="B138" s="166" t="s">
        <v>112</v>
      </c>
      <c r="C138" s="166" t="s">
        <v>172</v>
      </c>
      <c r="D138" s="16" t="s">
        <v>245</v>
      </c>
      <c r="E138" s="167" t="s">
        <v>246</v>
      </c>
      <c r="F138" s="166" t="s">
        <v>168</v>
      </c>
      <c r="G138" s="168">
        <v>41</v>
      </c>
      <c r="H138" s="169"/>
      <c r="I138" s="169">
        <f>ROUND(G138*H138,2)</f>
        <v>0</v>
      </c>
      <c r="J138" s="170">
        <v>0.00619</v>
      </c>
      <c r="K138" s="168">
        <f>G138*J138</f>
        <v>0.25379</v>
      </c>
      <c r="L138" s="170">
        <v>0</v>
      </c>
      <c r="M138" s="168">
        <f>G138*L138</f>
        <v>0</v>
      </c>
      <c r="N138" s="171">
        <v>15</v>
      </c>
      <c r="O138" s="172">
        <v>16</v>
      </c>
      <c r="P138" s="16" t="s">
        <v>111</v>
      </c>
    </row>
    <row r="139" spans="4:18" s="16" customFormat="1" ht="15.75" customHeight="1">
      <c r="D139" s="173"/>
      <c r="E139" s="173" t="s">
        <v>120</v>
      </c>
      <c r="G139" s="174"/>
      <c r="P139" s="173" t="s">
        <v>111</v>
      </c>
      <c r="Q139" s="173" t="s">
        <v>11</v>
      </c>
      <c r="R139" s="173" t="s">
        <v>121</v>
      </c>
    </row>
    <row r="140" spans="4:18" s="16" customFormat="1" ht="15.75" customHeight="1">
      <c r="D140" s="175"/>
      <c r="E140" s="175" t="s">
        <v>200</v>
      </c>
      <c r="G140" s="176">
        <v>41</v>
      </c>
      <c r="P140" s="175" t="s">
        <v>111</v>
      </c>
      <c r="Q140" s="175" t="s">
        <v>111</v>
      </c>
      <c r="R140" s="175" t="s">
        <v>121</v>
      </c>
    </row>
    <row r="141" spans="4:18" s="16" customFormat="1" ht="15.75" customHeight="1">
      <c r="D141" s="177"/>
      <c r="E141" s="177" t="s">
        <v>130</v>
      </c>
      <c r="G141" s="178">
        <v>41</v>
      </c>
      <c r="P141" s="177" t="s">
        <v>111</v>
      </c>
      <c r="Q141" s="177" t="s">
        <v>131</v>
      </c>
      <c r="R141" s="177" t="s">
        <v>121</v>
      </c>
    </row>
    <row r="142" spans="1:16" s="16" customFormat="1" ht="24" customHeight="1">
      <c r="A142" s="166" t="s">
        <v>247</v>
      </c>
      <c r="B142" s="166" t="s">
        <v>112</v>
      </c>
      <c r="C142" s="166" t="s">
        <v>172</v>
      </c>
      <c r="D142" s="16" t="s">
        <v>248</v>
      </c>
      <c r="E142" s="167" t="s">
        <v>249</v>
      </c>
      <c r="F142" s="166" t="s">
        <v>168</v>
      </c>
      <c r="G142" s="168">
        <v>21</v>
      </c>
      <c r="H142" s="169"/>
      <c r="I142" s="169">
        <f>ROUND(G142*H142,2)</f>
        <v>0</v>
      </c>
      <c r="J142" s="170">
        <v>0.00619</v>
      </c>
      <c r="K142" s="168">
        <f>G142*J142</f>
        <v>0.12999</v>
      </c>
      <c r="L142" s="170">
        <v>0</v>
      </c>
      <c r="M142" s="168">
        <f>G142*L142</f>
        <v>0</v>
      </c>
      <c r="N142" s="171">
        <v>15</v>
      </c>
      <c r="O142" s="172">
        <v>16</v>
      </c>
      <c r="P142" s="16" t="s">
        <v>111</v>
      </c>
    </row>
    <row r="143" spans="4:18" s="16" customFormat="1" ht="15.75" customHeight="1">
      <c r="D143" s="173"/>
      <c r="E143" s="173" t="s">
        <v>120</v>
      </c>
      <c r="G143" s="174"/>
      <c r="P143" s="173" t="s">
        <v>111</v>
      </c>
      <c r="Q143" s="173" t="s">
        <v>11</v>
      </c>
      <c r="R143" s="173" t="s">
        <v>121</v>
      </c>
    </row>
    <row r="144" spans="4:18" s="16" customFormat="1" ht="15.75" customHeight="1">
      <c r="D144" s="175"/>
      <c r="E144" s="175" t="s">
        <v>250</v>
      </c>
      <c r="G144" s="176">
        <v>21</v>
      </c>
      <c r="P144" s="175" t="s">
        <v>111</v>
      </c>
      <c r="Q144" s="175" t="s">
        <v>111</v>
      </c>
      <c r="R144" s="175" t="s">
        <v>121</v>
      </c>
    </row>
    <row r="145" spans="4:18" s="16" customFormat="1" ht="15.75" customHeight="1">
      <c r="D145" s="177"/>
      <c r="E145" s="177" t="s">
        <v>130</v>
      </c>
      <c r="G145" s="178">
        <v>21</v>
      </c>
      <c r="P145" s="177" t="s">
        <v>111</v>
      </c>
      <c r="Q145" s="177" t="s">
        <v>131</v>
      </c>
      <c r="R145" s="177" t="s">
        <v>121</v>
      </c>
    </row>
    <row r="146" spans="1:16" s="16" customFormat="1" ht="13.5" customHeight="1">
      <c r="A146" s="166" t="s">
        <v>251</v>
      </c>
      <c r="B146" s="166" t="s">
        <v>112</v>
      </c>
      <c r="C146" s="166" t="s">
        <v>172</v>
      </c>
      <c r="D146" s="16" t="s">
        <v>252</v>
      </c>
      <c r="E146" s="167" t="s">
        <v>253</v>
      </c>
      <c r="F146" s="166" t="s">
        <v>134</v>
      </c>
      <c r="G146" s="168">
        <v>17</v>
      </c>
      <c r="H146" s="169"/>
      <c r="I146" s="169">
        <f>ROUND(G146*H146,2)</f>
        <v>0</v>
      </c>
      <c r="J146" s="170">
        <v>0.00133</v>
      </c>
      <c r="K146" s="168">
        <f>G146*J146</f>
        <v>0.02261</v>
      </c>
      <c r="L146" s="170">
        <v>0</v>
      </c>
      <c r="M146" s="168">
        <f>G146*L146</f>
        <v>0</v>
      </c>
      <c r="N146" s="171">
        <v>15</v>
      </c>
      <c r="O146" s="172">
        <v>16</v>
      </c>
      <c r="P146" s="16" t="s">
        <v>111</v>
      </c>
    </row>
    <row r="147" spans="1:16" s="16" customFormat="1" ht="13.5" customHeight="1">
      <c r="A147" s="166" t="s">
        <v>254</v>
      </c>
      <c r="B147" s="166" t="s">
        <v>112</v>
      </c>
      <c r="C147" s="166" t="s">
        <v>172</v>
      </c>
      <c r="D147" s="16" t="s">
        <v>255</v>
      </c>
      <c r="E147" s="167" t="s">
        <v>256</v>
      </c>
      <c r="F147" s="166" t="s">
        <v>257</v>
      </c>
      <c r="G147" s="168">
        <v>1</v>
      </c>
      <c r="H147" s="169"/>
      <c r="I147" s="169">
        <f>ROUND(G147*H147,2)</f>
        <v>0</v>
      </c>
      <c r="J147" s="170">
        <v>0.00133</v>
      </c>
      <c r="K147" s="168">
        <f>G147*J147</f>
        <v>0.00133</v>
      </c>
      <c r="L147" s="170">
        <v>0</v>
      </c>
      <c r="M147" s="168">
        <f>G147*L147</f>
        <v>0</v>
      </c>
      <c r="N147" s="171">
        <v>15</v>
      </c>
      <c r="O147" s="172">
        <v>16</v>
      </c>
      <c r="P147" s="16" t="s">
        <v>111</v>
      </c>
    </row>
    <row r="148" spans="4:18" s="16" customFormat="1" ht="15.75" customHeight="1">
      <c r="D148" s="173"/>
      <c r="E148" s="173" t="s">
        <v>120</v>
      </c>
      <c r="G148" s="174"/>
      <c r="P148" s="173" t="s">
        <v>111</v>
      </c>
      <c r="Q148" s="173" t="s">
        <v>11</v>
      </c>
      <c r="R148" s="173" t="s">
        <v>121</v>
      </c>
    </row>
    <row r="149" spans="4:18" s="16" customFormat="1" ht="15.75" customHeight="1">
      <c r="D149" s="175"/>
      <c r="E149" s="175" t="s">
        <v>129</v>
      </c>
      <c r="G149" s="176">
        <v>1</v>
      </c>
      <c r="P149" s="175" t="s">
        <v>111</v>
      </c>
      <c r="Q149" s="175" t="s">
        <v>111</v>
      </c>
      <c r="R149" s="175" t="s">
        <v>121</v>
      </c>
    </row>
    <row r="150" spans="4:18" s="16" customFormat="1" ht="15.75" customHeight="1">
      <c r="D150" s="177"/>
      <c r="E150" s="177" t="s">
        <v>130</v>
      </c>
      <c r="G150" s="178">
        <v>1</v>
      </c>
      <c r="P150" s="177" t="s">
        <v>111</v>
      </c>
      <c r="Q150" s="177" t="s">
        <v>131</v>
      </c>
      <c r="R150" s="177" t="s">
        <v>121</v>
      </c>
    </row>
    <row r="151" spans="1:16" s="16" customFormat="1" ht="13.5" customHeight="1">
      <c r="A151" s="166" t="s">
        <v>258</v>
      </c>
      <c r="B151" s="166" t="s">
        <v>112</v>
      </c>
      <c r="C151" s="166" t="s">
        <v>172</v>
      </c>
      <c r="D151" s="16" t="s">
        <v>259</v>
      </c>
      <c r="E151" s="167" t="s">
        <v>260</v>
      </c>
      <c r="F151" s="166" t="s">
        <v>116</v>
      </c>
      <c r="G151" s="168">
        <v>1</v>
      </c>
      <c r="H151" s="169"/>
      <c r="I151" s="169">
        <f>ROUND(G151*H151,2)</f>
        <v>0</v>
      </c>
      <c r="J151" s="170">
        <v>0.00133</v>
      </c>
      <c r="K151" s="168">
        <f>G151*J151</f>
        <v>0.00133</v>
      </c>
      <c r="L151" s="170">
        <v>0</v>
      </c>
      <c r="M151" s="168">
        <f>G151*L151</f>
        <v>0</v>
      </c>
      <c r="N151" s="171">
        <v>15</v>
      </c>
      <c r="O151" s="172">
        <v>16</v>
      </c>
      <c r="P151" s="16" t="s">
        <v>111</v>
      </c>
    </row>
    <row r="152" spans="4:18" s="16" customFormat="1" ht="15.75" customHeight="1">
      <c r="D152" s="173"/>
      <c r="E152" s="173" t="s">
        <v>120</v>
      </c>
      <c r="G152" s="174"/>
      <c r="P152" s="173" t="s">
        <v>111</v>
      </c>
      <c r="Q152" s="173" t="s">
        <v>11</v>
      </c>
      <c r="R152" s="173" t="s">
        <v>121</v>
      </c>
    </row>
    <row r="153" spans="4:18" s="16" customFormat="1" ht="15.75" customHeight="1">
      <c r="D153" s="173"/>
      <c r="E153" s="173" t="s">
        <v>261</v>
      </c>
      <c r="G153" s="174"/>
      <c r="P153" s="173" t="s">
        <v>111</v>
      </c>
      <c r="Q153" s="173" t="s">
        <v>11</v>
      </c>
      <c r="R153" s="173" t="s">
        <v>121</v>
      </c>
    </row>
    <row r="154" spans="4:18" s="16" customFormat="1" ht="15.75" customHeight="1">
      <c r="D154" s="173"/>
      <c r="E154" s="173" t="s">
        <v>262</v>
      </c>
      <c r="G154" s="174"/>
      <c r="P154" s="173" t="s">
        <v>111</v>
      </c>
      <c r="Q154" s="173" t="s">
        <v>11</v>
      </c>
      <c r="R154" s="173" t="s">
        <v>121</v>
      </c>
    </row>
    <row r="155" spans="4:18" s="16" customFormat="1" ht="15.75" customHeight="1">
      <c r="D155" s="173"/>
      <c r="E155" s="173" t="s">
        <v>263</v>
      </c>
      <c r="G155" s="174"/>
      <c r="P155" s="173" t="s">
        <v>111</v>
      </c>
      <c r="Q155" s="173" t="s">
        <v>11</v>
      </c>
      <c r="R155" s="173" t="s">
        <v>121</v>
      </c>
    </row>
    <row r="156" spans="4:18" s="16" customFormat="1" ht="15.75" customHeight="1">
      <c r="D156" s="175"/>
      <c r="E156" s="175" t="s">
        <v>129</v>
      </c>
      <c r="G156" s="176">
        <v>1</v>
      </c>
      <c r="P156" s="175" t="s">
        <v>111</v>
      </c>
      <c r="Q156" s="175" t="s">
        <v>111</v>
      </c>
      <c r="R156" s="175" t="s">
        <v>121</v>
      </c>
    </row>
    <row r="157" spans="4:18" s="16" customFormat="1" ht="15.75" customHeight="1">
      <c r="D157" s="177"/>
      <c r="E157" s="177" t="s">
        <v>130</v>
      </c>
      <c r="G157" s="178">
        <v>1</v>
      </c>
      <c r="P157" s="177" t="s">
        <v>111</v>
      </c>
      <c r="Q157" s="177" t="s">
        <v>131</v>
      </c>
      <c r="R157" s="177" t="s">
        <v>121</v>
      </c>
    </row>
    <row r="158" spans="2:16" s="141" customFormat="1" ht="12.75" customHeight="1">
      <c r="B158" s="142" t="s">
        <v>63</v>
      </c>
      <c r="D158" s="143" t="s">
        <v>264</v>
      </c>
      <c r="E158" s="143" t="s">
        <v>265</v>
      </c>
      <c r="I158" s="144">
        <f>SUM(I159:I242)</f>
        <v>0</v>
      </c>
      <c r="K158" s="145">
        <f>SUM(K159:K242)</f>
        <v>0.02461</v>
      </c>
      <c r="M158" s="145">
        <f>SUM(M159:M242)</f>
        <v>0</v>
      </c>
      <c r="P158" s="143" t="s">
        <v>11</v>
      </c>
    </row>
    <row r="159" spans="1:16" s="16" customFormat="1" ht="24" customHeight="1">
      <c r="A159" s="166" t="s">
        <v>266</v>
      </c>
      <c r="B159" s="166" t="s">
        <v>112</v>
      </c>
      <c r="C159" s="166" t="s">
        <v>172</v>
      </c>
      <c r="D159" s="16" t="s">
        <v>267</v>
      </c>
      <c r="E159" s="167" t="s">
        <v>268</v>
      </c>
      <c r="F159" s="166" t="s">
        <v>134</v>
      </c>
      <c r="G159" s="168">
        <v>36</v>
      </c>
      <c r="H159" s="169"/>
      <c r="I159" s="169">
        <f>ROUND(G159*H159,2)</f>
        <v>0</v>
      </c>
      <c r="J159" s="170">
        <v>0.00023</v>
      </c>
      <c r="K159" s="168">
        <f>G159*J159</f>
        <v>0.008280000000000001</v>
      </c>
      <c r="L159" s="170">
        <v>0</v>
      </c>
      <c r="M159" s="168">
        <f>G159*L159</f>
        <v>0</v>
      </c>
      <c r="N159" s="171">
        <v>15</v>
      </c>
      <c r="O159" s="172">
        <v>16</v>
      </c>
      <c r="P159" s="16" t="s">
        <v>111</v>
      </c>
    </row>
    <row r="160" spans="4:18" s="16" customFormat="1" ht="15.75" customHeight="1">
      <c r="D160" s="173"/>
      <c r="E160" s="173" t="s">
        <v>120</v>
      </c>
      <c r="G160" s="174"/>
      <c r="P160" s="173" t="s">
        <v>111</v>
      </c>
      <c r="Q160" s="173" t="s">
        <v>11</v>
      </c>
      <c r="R160" s="173" t="s">
        <v>121</v>
      </c>
    </row>
    <row r="161" spans="4:18" s="16" customFormat="1" ht="15.75" customHeight="1">
      <c r="D161" s="175"/>
      <c r="E161" s="175" t="s">
        <v>269</v>
      </c>
      <c r="G161" s="176">
        <v>36</v>
      </c>
      <c r="P161" s="175" t="s">
        <v>111</v>
      </c>
      <c r="Q161" s="175" t="s">
        <v>111</v>
      </c>
      <c r="R161" s="175" t="s">
        <v>121</v>
      </c>
    </row>
    <row r="162" spans="4:18" s="16" customFormat="1" ht="15.75" customHeight="1">
      <c r="D162" s="177"/>
      <c r="E162" s="177" t="s">
        <v>130</v>
      </c>
      <c r="G162" s="178">
        <v>36</v>
      </c>
      <c r="P162" s="177" t="s">
        <v>111</v>
      </c>
      <c r="Q162" s="177" t="s">
        <v>131</v>
      </c>
      <c r="R162" s="177" t="s">
        <v>121</v>
      </c>
    </row>
    <row r="163" spans="1:16" s="16" customFormat="1" ht="13.5" customHeight="1">
      <c r="A163" s="166" t="s">
        <v>270</v>
      </c>
      <c r="B163" s="166" t="s">
        <v>112</v>
      </c>
      <c r="C163" s="166" t="s">
        <v>172</v>
      </c>
      <c r="D163" s="16" t="s">
        <v>271</v>
      </c>
      <c r="E163" s="167" t="s">
        <v>272</v>
      </c>
      <c r="F163" s="166" t="s">
        <v>116</v>
      </c>
      <c r="G163" s="168">
        <v>2</v>
      </c>
      <c r="H163" s="169"/>
      <c r="I163" s="169">
        <f>ROUND(G163*H163,2)</f>
        <v>0</v>
      </c>
      <c r="J163" s="170">
        <v>0.00023</v>
      </c>
      <c r="K163" s="168">
        <f>G163*J163</f>
        <v>0.00046</v>
      </c>
      <c r="L163" s="170">
        <v>0</v>
      </c>
      <c r="M163" s="168">
        <f>G163*L163</f>
        <v>0</v>
      </c>
      <c r="N163" s="171">
        <v>15</v>
      </c>
      <c r="O163" s="172">
        <v>16</v>
      </c>
      <c r="P163" s="16" t="s">
        <v>111</v>
      </c>
    </row>
    <row r="164" spans="4:18" s="16" customFormat="1" ht="15.75" customHeight="1">
      <c r="D164" s="173"/>
      <c r="E164" s="173" t="s">
        <v>120</v>
      </c>
      <c r="G164" s="174"/>
      <c r="P164" s="173" t="s">
        <v>111</v>
      </c>
      <c r="Q164" s="173" t="s">
        <v>11</v>
      </c>
      <c r="R164" s="173" t="s">
        <v>121</v>
      </c>
    </row>
    <row r="165" spans="4:18" s="16" customFormat="1" ht="15.75" customHeight="1">
      <c r="D165" s="173"/>
      <c r="E165" s="173" t="s">
        <v>273</v>
      </c>
      <c r="G165" s="174"/>
      <c r="P165" s="173" t="s">
        <v>111</v>
      </c>
      <c r="Q165" s="173" t="s">
        <v>11</v>
      </c>
      <c r="R165" s="173" t="s">
        <v>121</v>
      </c>
    </row>
    <row r="166" spans="4:18" s="16" customFormat="1" ht="15.75" customHeight="1">
      <c r="D166" s="173"/>
      <c r="E166" s="173" t="s">
        <v>274</v>
      </c>
      <c r="G166" s="174"/>
      <c r="P166" s="173" t="s">
        <v>111</v>
      </c>
      <c r="Q166" s="173" t="s">
        <v>11</v>
      </c>
      <c r="R166" s="173" t="s">
        <v>121</v>
      </c>
    </row>
    <row r="167" spans="4:18" s="16" customFormat="1" ht="15.75" customHeight="1">
      <c r="D167" s="173"/>
      <c r="E167" s="173" t="s">
        <v>275</v>
      </c>
      <c r="G167" s="174"/>
      <c r="P167" s="173" t="s">
        <v>111</v>
      </c>
      <c r="Q167" s="173" t="s">
        <v>11</v>
      </c>
      <c r="R167" s="173" t="s">
        <v>121</v>
      </c>
    </row>
    <row r="168" spans="4:18" s="16" customFormat="1" ht="15.75" customHeight="1">
      <c r="D168" s="173"/>
      <c r="E168" s="173" t="s">
        <v>276</v>
      </c>
      <c r="G168" s="174"/>
      <c r="P168" s="173" t="s">
        <v>111</v>
      </c>
      <c r="Q168" s="173" t="s">
        <v>11</v>
      </c>
      <c r="R168" s="173" t="s">
        <v>121</v>
      </c>
    </row>
    <row r="169" spans="4:18" s="16" customFormat="1" ht="15.75" customHeight="1">
      <c r="D169" s="173"/>
      <c r="E169" s="173" t="s">
        <v>277</v>
      </c>
      <c r="G169" s="174"/>
      <c r="P169" s="173" t="s">
        <v>111</v>
      </c>
      <c r="Q169" s="173" t="s">
        <v>11</v>
      </c>
      <c r="R169" s="173" t="s">
        <v>121</v>
      </c>
    </row>
    <row r="170" spans="4:18" s="16" customFormat="1" ht="15.75" customHeight="1">
      <c r="D170" s="175"/>
      <c r="E170" s="175" t="s">
        <v>278</v>
      </c>
      <c r="G170" s="176">
        <v>2</v>
      </c>
      <c r="P170" s="175" t="s">
        <v>111</v>
      </c>
      <c r="Q170" s="175" t="s">
        <v>111</v>
      </c>
      <c r="R170" s="175" t="s">
        <v>121</v>
      </c>
    </row>
    <row r="171" spans="4:18" s="16" customFormat="1" ht="15.75" customHeight="1">
      <c r="D171" s="177"/>
      <c r="E171" s="177" t="s">
        <v>130</v>
      </c>
      <c r="G171" s="178">
        <v>2</v>
      </c>
      <c r="P171" s="177" t="s">
        <v>111</v>
      </c>
      <c r="Q171" s="177" t="s">
        <v>131</v>
      </c>
      <c r="R171" s="177" t="s">
        <v>121</v>
      </c>
    </row>
    <row r="172" spans="1:16" s="16" customFormat="1" ht="13.5" customHeight="1">
      <c r="A172" s="166" t="s">
        <v>279</v>
      </c>
      <c r="B172" s="166" t="s">
        <v>112</v>
      </c>
      <c r="C172" s="166" t="s">
        <v>172</v>
      </c>
      <c r="D172" s="16" t="s">
        <v>280</v>
      </c>
      <c r="E172" s="167" t="s">
        <v>281</v>
      </c>
      <c r="F172" s="166" t="s">
        <v>116</v>
      </c>
      <c r="G172" s="168">
        <v>2</v>
      </c>
      <c r="H172" s="169"/>
      <c r="I172" s="169">
        <f>ROUND(G172*H172,2)</f>
        <v>0</v>
      </c>
      <c r="J172" s="170">
        <v>0.00023</v>
      </c>
      <c r="K172" s="168">
        <f>G172*J172</f>
        <v>0.00046</v>
      </c>
      <c r="L172" s="170">
        <v>0</v>
      </c>
      <c r="M172" s="168">
        <f>G172*L172</f>
        <v>0</v>
      </c>
      <c r="N172" s="171">
        <v>15</v>
      </c>
      <c r="O172" s="172">
        <v>16</v>
      </c>
      <c r="P172" s="16" t="s">
        <v>111</v>
      </c>
    </row>
    <row r="173" spans="4:18" s="16" customFormat="1" ht="15.75" customHeight="1">
      <c r="D173" s="173"/>
      <c r="E173" s="173" t="s">
        <v>120</v>
      </c>
      <c r="G173" s="174"/>
      <c r="P173" s="173" t="s">
        <v>111</v>
      </c>
      <c r="Q173" s="173" t="s">
        <v>11</v>
      </c>
      <c r="R173" s="173" t="s">
        <v>121</v>
      </c>
    </row>
    <row r="174" spans="4:18" s="16" customFormat="1" ht="15.75" customHeight="1">
      <c r="D174" s="173"/>
      <c r="E174" s="173" t="s">
        <v>273</v>
      </c>
      <c r="G174" s="174"/>
      <c r="P174" s="173" t="s">
        <v>111</v>
      </c>
      <c r="Q174" s="173" t="s">
        <v>11</v>
      </c>
      <c r="R174" s="173" t="s">
        <v>121</v>
      </c>
    </row>
    <row r="175" spans="4:18" s="16" customFormat="1" ht="15.75" customHeight="1">
      <c r="D175" s="173"/>
      <c r="E175" s="173" t="s">
        <v>282</v>
      </c>
      <c r="G175" s="174"/>
      <c r="P175" s="173" t="s">
        <v>111</v>
      </c>
      <c r="Q175" s="173" t="s">
        <v>11</v>
      </c>
      <c r="R175" s="173" t="s">
        <v>121</v>
      </c>
    </row>
    <row r="176" spans="4:18" s="16" customFormat="1" ht="15.75" customHeight="1">
      <c r="D176" s="173"/>
      <c r="E176" s="173" t="s">
        <v>283</v>
      </c>
      <c r="G176" s="174"/>
      <c r="P176" s="173" t="s">
        <v>111</v>
      </c>
      <c r="Q176" s="173" t="s">
        <v>11</v>
      </c>
      <c r="R176" s="173" t="s">
        <v>121</v>
      </c>
    </row>
    <row r="177" spans="4:18" s="16" customFormat="1" ht="15.75" customHeight="1">
      <c r="D177" s="175"/>
      <c r="E177" s="175" t="s">
        <v>278</v>
      </c>
      <c r="G177" s="176">
        <v>2</v>
      </c>
      <c r="P177" s="175" t="s">
        <v>111</v>
      </c>
      <c r="Q177" s="175" t="s">
        <v>111</v>
      </c>
      <c r="R177" s="175" t="s">
        <v>121</v>
      </c>
    </row>
    <row r="178" spans="4:18" s="16" customFormat="1" ht="15.75" customHeight="1">
      <c r="D178" s="177"/>
      <c r="E178" s="177" t="s">
        <v>130</v>
      </c>
      <c r="G178" s="178">
        <v>2</v>
      </c>
      <c r="P178" s="177" t="s">
        <v>111</v>
      </c>
      <c r="Q178" s="177" t="s">
        <v>131</v>
      </c>
      <c r="R178" s="177" t="s">
        <v>121</v>
      </c>
    </row>
    <row r="179" spans="1:16" s="16" customFormat="1" ht="13.5" customHeight="1">
      <c r="A179" s="166" t="s">
        <v>284</v>
      </c>
      <c r="B179" s="166" t="s">
        <v>112</v>
      </c>
      <c r="C179" s="166" t="s">
        <v>172</v>
      </c>
      <c r="D179" s="16" t="s">
        <v>285</v>
      </c>
      <c r="E179" s="167" t="s">
        <v>286</v>
      </c>
      <c r="F179" s="166" t="s">
        <v>116</v>
      </c>
      <c r="G179" s="168">
        <v>2</v>
      </c>
      <c r="H179" s="169"/>
      <c r="I179" s="169">
        <f>ROUND(G179*H179,2)</f>
        <v>0</v>
      </c>
      <c r="J179" s="170">
        <v>0.00023</v>
      </c>
      <c r="K179" s="168">
        <f>G179*J179</f>
        <v>0.00046</v>
      </c>
      <c r="L179" s="170">
        <v>0</v>
      </c>
      <c r="M179" s="168">
        <f>G179*L179</f>
        <v>0</v>
      </c>
      <c r="N179" s="171">
        <v>15</v>
      </c>
      <c r="O179" s="172">
        <v>16</v>
      </c>
      <c r="P179" s="16" t="s">
        <v>111</v>
      </c>
    </row>
    <row r="180" spans="4:18" s="16" customFormat="1" ht="15.75" customHeight="1">
      <c r="D180" s="173"/>
      <c r="E180" s="173" t="s">
        <v>120</v>
      </c>
      <c r="G180" s="174"/>
      <c r="P180" s="173" t="s">
        <v>111</v>
      </c>
      <c r="Q180" s="173" t="s">
        <v>11</v>
      </c>
      <c r="R180" s="173" t="s">
        <v>121</v>
      </c>
    </row>
    <row r="181" spans="4:18" s="16" customFormat="1" ht="15.75" customHeight="1">
      <c r="D181" s="173"/>
      <c r="E181" s="173" t="s">
        <v>273</v>
      </c>
      <c r="G181" s="174"/>
      <c r="P181" s="173" t="s">
        <v>111</v>
      </c>
      <c r="Q181" s="173" t="s">
        <v>11</v>
      </c>
      <c r="R181" s="173" t="s">
        <v>121</v>
      </c>
    </row>
    <row r="182" spans="4:18" s="16" customFormat="1" ht="15.75" customHeight="1">
      <c r="D182" s="173"/>
      <c r="E182" s="173" t="s">
        <v>287</v>
      </c>
      <c r="G182" s="174"/>
      <c r="P182" s="173" t="s">
        <v>111</v>
      </c>
      <c r="Q182" s="173" t="s">
        <v>11</v>
      </c>
      <c r="R182" s="173" t="s">
        <v>121</v>
      </c>
    </row>
    <row r="183" spans="4:18" s="16" customFormat="1" ht="15.75" customHeight="1">
      <c r="D183" s="173"/>
      <c r="E183" s="173" t="s">
        <v>283</v>
      </c>
      <c r="G183" s="174"/>
      <c r="P183" s="173" t="s">
        <v>111</v>
      </c>
      <c r="Q183" s="173" t="s">
        <v>11</v>
      </c>
      <c r="R183" s="173" t="s">
        <v>121</v>
      </c>
    </row>
    <row r="184" spans="4:18" s="16" customFormat="1" ht="15.75" customHeight="1">
      <c r="D184" s="173"/>
      <c r="E184" s="173" t="s">
        <v>288</v>
      </c>
      <c r="G184" s="174"/>
      <c r="P184" s="173" t="s">
        <v>111</v>
      </c>
      <c r="Q184" s="173" t="s">
        <v>11</v>
      </c>
      <c r="R184" s="173" t="s">
        <v>121</v>
      </c>
    </row>
    <row r="185" spans="4:18" s="16" customFormat="1" ht="15.75" customHeight="1">
      <c r="D185" s="173"/>
      <c r="E185" s="173" t="s">
        <v>289</v>
      </c>
      <c r="G185" s="174"/>
      <c r="P185" s="173" t="s">
        <v>111</v>
      </c>
      <c r="Q185" s="173" t="s">
        <v>11</v>
      </c>
      <c r="R185" s="173" t="s">
        <v>121</v>
      </c>
    </row>
    <row r="186" spans="4:18" s="16" customFormat="1" ht="15.75" customHeight="1">
      <c r="D186" s="173"/>
      <c r="E186" s="173" t="s">
        <v>290</v>
      </c>
      <c r="G186" s="174"/>
      <c r="P186" s="173" t="s">
        <v>111</v>
      </c>
      <c r="Q186" s="173" t="s">
        <v>11</v>
      </c>
      <c r="R186" s="173" t="s">
        <v>121</v>
      </c>
    </row>
    <row r="187" spans="4:18" s="16" customFormat="1" ht="15.75" customHeight="1">
      <c r="D187" s="175"/>
      <c r="E187" s="175" t="s">
        <v>278</v>
      </c>
      <c r="G187" s="176">
        <v>2</v>
      </c>
      <c r="P187" s="175" t="s">
        <v>111</v>
      </c>
      <c r="Q187" s="175" t="s">
        <v>111</v>
      </c>
      <c r="R187" s="175" t="s">
        <v>121</v>
      </c>
    </row>
    <row r="188" spans="4:18" s="16" customFormat="1" ht="15.75" customHeight="1">
      <c r="D188" s="177"/>
      <c r="E188" s="177" t="s">
        <v>130</v>
      </c>
      <c r="G188" s="178">
        <v>2</v>
      </c>
      <c r="P188" s="177" t="s">
        <v>111</v>
      </c>
      <c r="Q188" s="177" t="s">
        <v>131</v>
      </c>
      <c r="R188" s="177" t="s">
        <v>121</v>
      </c>
    </row>
    <row r="189" spans="1:16" s="16" customFormat="1" ht="13.5" customHeight="1">
      <c r="A189" s="166" t="s">
        <v>291</v>
      </c>
      <c r="B189" s="166" t="s">
        <v>112</v>
      </c>
      <c r="C189" s="166" t="s">
        <v>172</v>
      </c>
      <c r="D189" s="16" t="s">
        <v>292</v>
      </c>
      <c r="E189" s="167" t="s">
        <v>293</v>
      </c>
      <c r="F189" s="166" t="s">
        <v>116</v>
      </c>
      <c r="G189" s="168">
        <v>2</v>
      </c>
      <c r="H189" s="169"/>
      <c r="I189" s="169">
        <f>ROUND(G189*H189,2)</f>
        <v>0</v>
      </c>
      <c r="J189" s="170">
        <v>0.00023</v>
      </c>
      <c r="K189" s="168">
        <f>G189*J189</f>
        <v>0.00046</v>
      </c>
      <c r="L189" s="170">
        <v>0</v>
      </c>
      <c r="M189" s="168">
        <f>G189*L189</f>
        <v>0</v>
      </c>
      <c r="N189" s="171">
        <v>15</v>
      </c>
      <c r="O189" s="172">
        <v>16</v>
      </c>
      <c r="P189" s="16" t="s">
        <v>111</v>
      </c>
    </row>
    <row r="190" spans="4:18" s="16" customFormat="1" ht="15.75" customHeight="1">
      <c r="D190" s="173"/>
      <c r="E190" s="173" t="s">
        <v>120</v>
      </c>
      <c r="G190" s="174"/>
      <c r="P190" s="173" t="s">
        <v>111</v>
      </c>
      <c r="Q190" s="173" t="s">
        <v>11</v>
      </c>
      <c r="R190" s="173" t="s">
        <v>121</v>
      </c>
    </row>
    <row r="191" spans="4:18" s="16" customFormat="1" ht="15.75" customHeight="1">
      <c r="D191" s="173"/>
      <c r="E191" s="173" t="s">
        <v>273</v>
      </c>
      <c r="G191" s="174"/>
      <c r="P191" s="173" t="s">
        <v>111</v>
      </c>
      <c r="Q191" s="173" t="s">
        <v>11</v>
      </c>
      <c r="R191" s="173" t="s">
        <v>121</v>
      </c>
    </row>
    <row r="192" spans="4:18" s="16" customFormat="1" ht="15.75" customHeight="1">
      <c r="D192" s="173"/>
      <c r="E192" s="173" t="s">
        <v>294</v>
      </c>
      <c r="G192" s="174"/>
      <c r="P192" s="173" t="s">
        <v>111</v>
      </c>
      <c r="Q192" s="173" t="s">
        <v>11</v>
      </c>
      <c r="R192" s="173" t="s">
        <v>121</v>
      </c>
    </row>
    <row r="193" spans="4:18" s="16" customFormat="1" ht="15.75" customHeight="1">
      <c r="D193" s="173"/>
      <c r="E193" s="173" t="s">
        <v>283</v>
      </c>
      <c r="G193" s="174"/>
      <c r="P193" s="173" t="s">
        <v>111</v>
      </c>
      <c r="Q193" s="173" t="s">
        <v>11</v>
      </c>
      <c r="R193" s="173" t="s">
        <v>121</v>
      </c>
    </row>
    <row r="194" spans="4:18" s="16" customFormat="1" ht="15.75" customHeight="1">
      <c r="D194" s="173"/>
      <c r="E194" s="173" t="s">
        <v>288</v>
      </c>
      <c r="G194" s="174"/>
      <c r="P194" s="173" t="s">
        <v>111</v>
      </c>
      <c r="Q194" s="173" t="s">
        <v>11</v>
      </c>
      <c r="R194" s="173" t="s">
        <v>121</v>
      </c>
    </row>
    <row r="195" spans="4:18" s="16" customFormat="1" ht="15.75" customHeight="1">
      <c r="D195" s="173"/>
      <c r="E195" s="173" t="s">
        <v>289</v>
      </c>
      <c r="G195" s="174"/>
      <c r="P195" s="173" t="s">
        <v>111</v>
      </c>
      <c r="Q195" s="173" t="s">
        <v>11</v>
      </c>
      <c r="R195" s="173" t="s">
        <v>121</v>
      </c>
    </row>
    <row r="196" spans="4:18" s="16" customFormat="1" ht="15.75" customHeight="1">
      <c r="D196" s="173"/>
      <c r="E196" s="173" t="s">
        <v>290</v>
      </c>
      <c r="G196" s="174"/>
      <c r="P196" s="173" t="s">
        <v>111</v>
      </c>
      <c r="Q196" s="173" t="s">
        <v>11</v>
      </c>
      <c r="R196" s="173" t="s">
        <v>121</v>
      </c>
    </row>
    <row r="197" spans="4:18" s="16" customFormat="1" ht="15.75" customHeight="1">
      <c r="D197" s="175"/>
      <c r="E197" s="175" t="s">
        <v>278</v>
      </c>
      <c r="G197" s="176">
        <v>2</v>
      </c>
      <c r="P197" s="175" t="s">
        <v>111</v>
      </c>
      <c r="Q197" s="175" t="s">
        <v>111</v>
      </c>
      <c r="R197" s="175" t="s">
        <v>121</v>
      </c>
    </row>
    <row r="198" spans="4:18" s="16" customFormat="1" ht="15.75" customHeight="1">
      <c r="D198" s="177"/>
      <c r="E198" s="177" t="s">
        <v>130</v>
      </c>
      <c r="G198" s="178">
        <v>2</v>
      </c>
      <c r="P198" s="177" t="s">
        <v>111</v>
      </c>
      <c r="Q198" s="177" t="s">
        <v>131</v>
      </c>
      <c r="R198" s="177" t="s">
        <v>121</v>
      </c>
    </row>
    <row r="199" spans="1:18" s="16" customFormat="1" ht="15.75" customHeight="1">
      <c r="A199" s="166" t="s">
        <v>295</v>
      </c>
      <c r="B199" s="166" t="s">
        <v>112</v>
      </c>
      <c r="C199" s="166" t="s">
        <v>172</v>
      </c>
      <c r="D199" s="16" t="s">
        <v>292</v>
      </c>
      <c r="E199" s="167" t="s">
        <v>296</v>
      </c>
      <c r="F199" s="166" t="s">
        <v>116</v>
      </c>
      <c r="G199" s="168">
        <v>15</v>
      </c>
      <c r="H199" s="169"/>
      <c r="I199" s="169">
        <f>ROUND(G199*H199,2)</f>
        <v>0</v>
      </c>
      <c r="J199" s="170">
        <v>0.00023</v>
      </c>
      <c r="K199" s="168">
        <f>G199*J199</f>
        <v>0.00345</v>
      </c>
      <c r="L199" s="170">
        <v>0</v>
      </c>
      <c r="M199" s="168">
        <f>G199*L199</f>
        <v>0</v>
      </c>
      <c r="N199" s="171">
        <v>15</v>
      </c>
      <c r="P199" s="177"/>
      <c r="Q199" s="177"/>
      <c r="R199" s="177"/>
    </row>
    <row r="200" spans="4:18" s="16" customFormat="1" ht="15.75" customHeight="1">
      <c r="D200" s="173"/>
      <c r="E200" s="173" t="s">
        <v>120</v>
      </c>
      <c r="G200" s="174"/>
      <c r="P200" s="177"/>
      <c r="Q200" s="177"/>
      <c r="R200" s="177"/>
    </row>
    <row r="201" spans="4:18" s="16" customFormat="1" ht="15.75" customHeight="1">
      <c r="D201" s="173"/>
      <c r="E201" s="173" t="s">
        <v>273</v>
      </c>
      <c r="G201" s="174"/>
      <c r="P201" s="177"/>
      <c r="Q201" s="177"/>
      <c r="R201" s="177"/>
    </row>
    <row r="202" spans="4:18" s="16" customFormat="1" ht="15.75" customHeight="1">
      <c r="D202" s="173"/>
      <c r="E202" s="173" t="s">
        <v>297</v>
      </c>
      <c r="G202" s="174"/>
      <c r="P202" s="177"/>
      <c r="Q202" s="177"/>
      <c r="R202" s="177"/>
    </row>
    <row r="203" spans="4:18" s="16" customFormat="1" ht="15.75" customHeight="1">
      <c r="D203" s="173"/>
      <c r="E203" s="173" t="s">
        <v>283</v>
      </c>
      <c r="G203" s="174"/>
      <c r="P203" s="177"/>
      <c r="Q203" s="177"/>
      <c r="R203" s="177"/>
    </row>
    <row r="204" spans="4:18" s="16" customFormat="1" ht="15.75" customHeight="1">
      <c r="D204" s="173"/>
      <c r="E204" s="173" t="s">
        <v>288</v>
      </c>
      <c r="G204" s="174"/>
      <c r="P204" s="177"/>
      <c r="Q204" s="177"/>
      <c r="R204" s="177"/>
    </row>
    <row r="205" spans="4:18" s="16" customFormat="1" ht="15.75" customHeight="1">
      <c r="D205" s="173"/>
      <c r="E205" s="173" t="s">
        <v>289</v>
      </c>
      <c r="G205" s="174"/>
      <c r="P205" s="177"/>
      <c r="Q205" s="177"/>
      <c r="R205" s="177"/>
    </row>
    <row r="206" spans="4:18" s="16" customFormat="1" ht="15.75" customHeight="1">
      <c r="D206" s="173"/>
      <c r="E206" s="173" t="s">
        <v>290</v>
      </c>
      <c r="G206" s="174"/>
      <c r="P206" s="177"/>
      <c r="Q206" s="177"/>
      <c r="R206" s="177"/>
    </row>
    <row r="207" spans="4:18" s="16" customFormat="1" ht="15.75" customHeight="1">
      <c r="D207" s="175"/>
      <c r="E207" s="175" t="s">
        <v>298</v>
      </c>
      <c r="G207" s="176">
        <v>15</v>
      </c>
      <c r="P207" s="177"/>
      <c r="Q207" s="177"/>
      <c r="R207" s="177"/>
    </row>
    <row r="208" spans="4:18" s="16" customFormat="1" ht="15.75" customHeight="1">
      <c r="D208" s="177"/>
      <c r="E208" s="177" t="s">
        <v>130</v>
      </c>
      <c r="G208" s="178">
        <v>15</v>
      </c>
      <c r="P208" s="177"/>
      <c r="Q208" s="177"/>
      <c r="R208" s="177"/>
    </row>
    <row r="209" spans="1:16" s="16" customFormat="1" ht="13.5" customHeight="1">
      <c r="A209" s="166" t="s">
        <v>299</v>
      </c>
      <c r="B209" s="166" t="s">
        <v>112</v>
      </c>
      <c r="C209" s="166" t="s">
        <v>172</v>
      </c>
      <c r="D209" s="16" t="s">
        <v>300</v>
      </c>
      <c r="E209" s="167" t="s">
        <v>301</v>
      </c>
      <c r="F209" s="166" t="s">
        <v>116</v>
      </c>
      <c r="G209" s="168">
        <v>1</v>
      </c>
      <c r="H209" s="169"/>
      <c r="I209" s="169">
        <f>ROUND(G209*H209,2)</f>
        <v>0</v>
      </c>
      <c r="J209" s="170">
        <v>0.00023</v>
      </c>
      <c r="K209" s="168">
        <f>G209*J209</f>
        <v>0.00023</v>
      </c>
      <c r="L209" s="170">
        <v>0</v>
      </c>
      <c r="M209" s="168">
        <f>G209*L209</f>
        <v>0</v>
      </c>
      <c r="N209" s="171">
        <v>15</v>
      </c>
      <c r="O209" s="172">
        <v>16</v>
      </c>
      <c r="P209" s="16" t="s">
        <v>111</v>
      </c>
    </row>
    <row r="210" spans="4:18" s="16" customFormat="1" ht="15.75" customHeight="1">
      <c r="D210" s="173"/>
      <c r="E210" s="173" t="s">
        <v>120</v>
      </c>
      <c r="G210" s="174"/>
      <c r="P210" s="173" t="s">
        <v>111</v>
      </c>
      <c r="Q210" s="173" t="s">
        <v>11</v>
      </c>
      <c r="R210" s="173" t="s">
        <v>121</v>
      </c>
    </row>
    <row r="211" spans="4:18" s="16" customFormat="1" ht="15.75" customHeight="1">
      <c r="D211" s="173"/>
      <c r="E211" s="173" t="s">
        <v>273</v>
      </c>
      <c r="G211" s="174"/>
      <c r="P211" s="173" t="s">
        <v>111</v>
      </c>
      <c r="Q211" s="173" t="s">
        <v>11</v>
      </c>
      <c r="R211" s="173" t="s">
        <v>121</v>
      </c>
    </row>
    <row r="212" spans="4:18" s="16" customFormat="1" ht="15.75" customHeight="1">
      <c r="D212" s="173"/>
      <c r="E212" s="173" t="s">
        <v>302</v>
      </c>
      <c r="G212" s="174"/>
      <c r="P212" s="173" t="s">
        <v>111</v>
      </c>
      <c r="Q212" s="173" t="s">
        <v>11</v>
      </c>
      <c r="R212" s="173" t="s">
        <v>121</v>
      </c>
    </row>
    <row r="213" spans="4:18" s="16" customFormat="1" ht="15.75" customHeight="1">
      <c r="D213" s="173"/>
      <c r="E213" s="173" t="s">
        <v>283</v>
      </c>
      <c r="G213" s="174"/>
      <c r="P213" s="173" t="s">
        <v>111</v>
      </c>
      <c r="Q213" s="173" t="s">
        <v>11</v>
      </c>
      <c r="R213" s="173" t="s">
        <v>121</v>
      </c>
    </row>
    <row r="214" spans="4:18" s="16" customFormat="1" ht="15.75" customHeight="1">
      <c r="D214" s="173"/>
      <c r="E214" s="173" t="s">
        <v>288</v>
      </c>
      <c r="G214" s="174"/>
      <c r="P214" s="173" t="s">
        <v>111</v>
      </c>
      <c r="Q214" s="173" t="s">
        <v>11</v>
      </c>
      <c r="R214" s="173" t="s">
        <v>121</v>
      </c>
    </row>
    <row r="215" spans="4:18" s="16" customFormat="1" ht="15.75" customHeight="1">
      <c r="D215" s="173"/>
      <c r="E215" s="173" t="s">
        <v>303</v>
      </c>
      <c r="G215" s="174"/>
      <c r="P215" s="173" t="s">
        <v>111</v>
      </c>
      <c r="Q215" s="173" t="s">
        <v>11</v>
      </c>
      <c r="R215" s="173" t="s">
        <v>121</v>
      </c>
    </row>
    <row r="216" spans="4:18" s="16" customFormat="1" ht="15.75" customHeight="1">
      <c r="D216" s="175"/>
      <c r="E216" s="175" t="s">
        <v>129</v>
      </c>
      <c r="G216" s="176">
        <v>1</v>
      </c>
      <c r="P216" s="175" t="s">
        <v>111</v>
      </c>
      <c r="Q216" s="175" t="s">
        <v>111</v>
      </c>
      <c r="R216" s="175" t="s">
        <v>121</v>
      </c>
    </row>
    <row r="217" spans="4:18" s="16" customFormat="1" ht="15.75" customHeight="1">
      <c r="D217" s="177"/>
      <c r="E217" s="177" t="s">
        <v>130</v>
      </c>
      <c r="G217" s="178">
        <v>1</v>
      </c>
      <c r="P217" s="177" t="s">
        <v>111</v>
      </c>
      <c r="Q217" s="177" t="s">
        <v>131</v>
      </c>
      <c r="R217" s="177" t="s">
        <v>121</v>
      </c>
    </row>
    <row r="218" spans="1:16" s="16" customFormat="1" ht="13.5" customHeight="1">
      <c r="A218" s="166" t="s">
        <v>304</v>
      </c>
      <c r="B218" s="166" t="s">
        <v>112</v>
      </c>
      <c r="C218" s="166" t="s">
        <v>172</v>
      </c>
      <c r="D218" s="16" t="s">
        <v>305</v>
      </c>
      <c r="E218" s="167" t="s">
        <v>306</v>
      </c>
      <c r="F218" s="166" t="s">
        <v>116</v>
      </c>
      <c r="G218" s="168">
        <v>15</v>
      </c>
      <c r="H218" s="169"/>
      <c r="I218" s="169">
        <f>ROUND(G218*H218,2)</f>
        <v>0</v>
      </c>
      <c r="J218" s="170">
        <v>0.00023</v>
      </c>
      <c r="K218" s="168">
        <f>G218*J218</f>
        <v>0.00345</v>
      </c>
      <c r="L218" s="170">
        <v>0</v>
      </c>
      <c r="M218" s="168">
        <f>G218*L218</f>
        <v>0</v>
      </c>
      <c r="N218" s="171">
        <v>15</v>
      </c>
      <c r="O218" s="172">
        <v>16</v>
      </c>
      <c r="P218" s="16" t="s">
        <v>111</v>
      </c>
    </row>
    <row r="219" spans="4:18" s="16" customFormat="1" ht="15.75" customHeight="1">
      <c r="D219" s="173"/>
      <c r="E219" s="173" t="s">
        <v>120</v>
      </c>
      <c r="G219" s="174"/>
      <c r="P219" s="173" t="s">
        <v>111</v>
      </c>
      <c r="Q219" s="173" t="s">
        <v>11</v>
      </c>
      <c r="R219" s="173" t="s">
        <v>121</v>
      </c>
    </row>
    <row r="220" spans="4:18" s="16" customFormat="1" ht="15.75" customHeight="1">
      <c r="D220" s="173"/>
      <c r="E220" s="173" t="s">
        <v>273</v>
      </c>
      <c r="G220" s="174"/>
      <c r="P220" s="173" t="s">
        <v>111</v>
      </c>
      <c r="Q220" s="173" t="s">
        <v>11</v>
      </c>
      <c r="R220" s="173" t="s">
        <v>121</v>
      </c>
    </row>
    <row r="221" spans="4:18" s="16" customFormat="1" ht="15.75" customHeight="1">
      <c r="D221" s="173"/>
      <c r="E221" s="173" t="s">
        <v>307</v>
      </c>
      <c r="G221" s="174"/>
      <c r="P221" s="173" t="s">
        <v>111</v>
      </c>
      <c r="Q221" s="173" t="s">
        <v>11</v>
      </c>
      <c r="R221" s="173" t="s">
        <v>121</v>
      </c>
    </row>
    <row r="222" spans="4:18" s="16" customFormat="1" ht="15.75" customHeight="1">
      <c r="D222" s="173"/>
      <c r="E222" s="173" t="s">
        <v>276</v>
      </c>
      <c r="G222" s="174"/>
      <c r="P222" s="173" t="s">
        <v>111</v>
      </c>
      <c r="Q222" s="173" t="s">
        <v>11</v>
      </c>
      <c r="R222" s="173" t="s">
        <v>121</v>
      </c>
    </row>
    <row r="223" spans="4:18" s="16" customFormat="1" ht="15.75" customHeight="1">
      <c r="D223" s="173"/>
      <c r="E223" s="173" t="s">
        <v>277</v>
      </c>
      <c r="G223" s="174"/>
      <c r="P223" s="173" t="s">
        <v>111</v>
      </c>
      <c r="Q223" s="173" t="s">
        <v>11</v>
      </c>
      <c r="R223" s="173" t="s">
        <v>121</v>
      </c>
    </row>
    <row r="224" spans="4:18" s="16" customFormat="1" ht="15.75" customHeight="1">
      <c r="D224" s="175"/>
      <c r="E224" s="175" t="s">
        <v>298</v>
      </c>
      <c r="G224" s="176">
        <v>15</v>
      </c>
      <c r="P224" s="175" t="s">
        <v>111</v>
      </c>
      <c r="Q224" s="175" t="s">
        <v>111</v>
      </c>
      <c r="R224" s="175" t="s">
        <v>121</v>
      </c>
    </row>
    <row r="225" spans="4:18" s="16" customFormat="1" ht="15.75" customHeight="1">
      <c r="D225" s="177"/>
      <c r="E225" s="177" t="s">
        <v>130</v>
      </c>
      <c r="G225" s="178">
        <v>15</v>
      </c>
      <c r="P225" s="177" t="s">
        <v>111</v>
      </c>
      <c r="Q225" s="177" t="s">
        <v>131</v>
      </c>
      <c r="R225" s="177" t="s">
        <v>121</v>
      </c>
    </row>
    <row r="226" spans="1:16" s="16" customFormat="1" ht="13.5" customHeight="1">
      <c r="A226" s="166" t="s">
        <v>308</v>
      </c>
      <c r="B226" s="166" t="s">
        <v>112</v>
      </c>
      <c r="C226" s="166" t="s">
        <v>172</v>
      </c>
      <c r="D226" s="16" t="s">
        <v>309</v>
      </c>
      <c r="E226" s="167" t="s">
        <v>310</v>
      </c>
      <c r="F226" s="166" t="s">
        <v>116</v>
      </c>
      <c r="G226" s="168">
        <v>16</v>
      </c>
      <c r="H226" s="169"/>
      <c r="I226" s="169">
        <f>ROUND(G226*H226,2)</f>
        <v>0</v>
      </c>
      <c r="J226" s="170">
        <v>0.00023</v>
      </c>
      <c r="K226" s="168">
        <f>G226*J226</f>
        <v>0.00368</v>
      </c>
      <c r="L226" s="170">
        <v>0</v>
      </c>
      <c r="M226" s="168">
        <f>G226*L226</f>
        <v>0</v>
      </c>
      <c r="N226" s="171">
        <v>15</v>
      </c>
      <c r="O226" s="172">
        <v>16</v>
      </c>
      <c r="P226" s="16" t="s">
        <v>111</v>
      </c>
    </row>
    <row r="227" spans="4:18" s="16" customFormat="1" ht="15.75" customHeight="1">
      <c r="D227" s="173"/>
      <c r="E227" s="173" t="s">
        <v>120</v>
      </c>
      <c r="G227" s="174"/>
      <c r="P227" s="173" t="s">
        <v>111</v>
      </c>
      <c r="Q227" s="173" t="s">
        <v>11</v>
      </c>
      <c r="R227" s="173" t="s">
        <v>121</v>
      </c>
    </row>
    <row r="228" spans="4:18" s="16" customFormat="1" ht="15.75" customHeight="1">
      <c r="D228" s="173"/>
      <c r="E228" s="173" t="s">
        <v>273</v>
      </c>
      <c r="G228" s="174"/>
      <c r="P228" s="173" t="s">
        <v>111</v>
      </c>
      <c r="Q228" s="173" t="s">
        <v>11</v>
      </c>
      <c r="R228" s="173" t="s">
        <v>121</v>
      </c>
    </row>
    <row r="229" spans="4:18" s="16" customFormat="1" ht="15.75" customHeight="1">
      <c r="D229" s="173"/>
      <c r="E229" s="173" t="s">
        <v>311</v>
      </c>
      <c r="G229" s="174"/>
      <c r="P229" s="173" t="s">
        <v>111</v>
      </c>
      <c r="Q229" s="173" t="s">
        <v>11</v>
      </c>
      <c r="R229" s="173" t="s">
        <v>121</v>
      </c>
    </row>
    <row r="230" spans="4:18" s="16" customFormat="1" ht="15.75" customHeight="1">
      <c r="D230" s="173"/>
      <c r="E230" s="173" t="s">
        <v>312</v>
      </c>
      <c r="G230" s="174"/>
      <c r="P230" s="173" t="s">
        <v>111</v>
      </c>
      <c r="Q230" s="173" t="s">
        <v>11</v>
      </c>
      <c r="R230" s="173" t="s">
        <v>121</v>
      </c>
    </row>
    <row r="231" spans="4:18" s="16" customFormat="1" ht="15.75" customHeight="1">
      <c r="D231" s="175"/>
      <c r="E231" s="175" t="s">
        <v>313</v>
      </c>
      <c r="G231" s="176">
        <v>16</v>
      </c>
      <c r="P231" s="175" t="s">
        <v>111</v>
      </c>
      <c r="Q231" s="175" t="s">
        <v>111</v>
      </c>
      <c r="R231" s="175" t="s">
        <v>121</v>
      </c>
    </row>
    <row r="232" spans="4:18" s="16" customFormat="1" ht="15.75" customHeight="1">
      <c r="D232" s="177"/>
      <c r="E232" s="177" t="s">
        <v>130</v>
      </c>
      <c r="G232" s="178">
        <v>16</v>
      </c>
      <c r="P232" s="177" t="s">
        <v>111</v>
      </c>
      <c r="Q232" s="177" t="s">
        <v>131</v>
      </c>
      <c r="R232" s="177" t="s">
        <v>121</v>
      </c>
    </row>
    <row r="233" spans="1:16" s="16" customFormat="1" ht="13.5" customHeight="1">
      <c r="A233" s="166" t="s">
        <v>314</v>
      </c>
      <c r="B233" s="166" t="s">
        <v>112</v>
      </c>
      <c r="C233" s="166" t="s">
        <v>172</v>
      </c>
      <c r="D233" s="16" t="s">
        <v>315</v>
      </c>
      <c r="E233" s="167" t="s">
        <v>316</v>
      </c>
      <c r="F233" s="166" t="s">
        <v>116</v>
      </c>
      <c r="G233" s="168">
        <v>16</v>
      </c>
      <c r="H233" s="169"/>
      <c r="I233" s="169">
        <f>ROUND(G233*H233,2)</f>
        <v>0</v>
      </c>
      <c r="J233" s="170">
        <v>0.00023</v>
      </c>
      <c r="K233" s="168">
        <f>G233*J233</f>
        <v>0.00368</v>
      </c>
      <c r="L233" s="170">
        <v>0</v>
      </c>
      <c r="M233" s="168">
        <f>G233*L233</f>
        <v>0</v>
      </c>
      <c r="N233" s="171">
        <v>15</v>
      </c>
      <c r="O233" s="172">
        <v>16</v>
      </c>
      <c r="P233" s="16" t="s">
        <v>111</v>
      </c>
    </row>
    <row r="234" spans="4:18" s="16" customFormat="1" ht="15.75" customHeight="1">
      <c r="D234" s="173"/>
      <c r="E234" s="173" t="s">
        <v>120</v>
      </c>
      <c r="G234" s="174"/>
      <c r="P234" s="173" t="s">
        <v>111</v>
      </c>
      <c r="Q234" s="173" t="s">
        <v>11</v>
      </c>
      <c r="R234" s="173" t="s">
        <v>121</v>
      </c>
    </row>
    <row r="235" spans="4:18" s="16" customFormat="1" ht="15.75" customHeight="1">
      <c r="D235" s="173"/>
      <c r="E235" s="173" t="s">
        <v>273</v>
      </c>
      <c r="G235" s="174"/>
      <c r="P235" s="173" t="s">
        <v>111</v>
      </c>
      <c r="Q235" s="173" t="s">
        <v>11</v>
      </c>
      <c r="R235" s="173" t="s">
        <v>121</v>
      </c>
    </row>
    <row r="236" spans="4:18" s="16" customFormat="1" ht="15.75" customHeight="1">
      <c r="D236" s="173"/>
      <c r="E236" s="173" t="s">
        <v>317</v>
      </c>
      <c r="G236" s="174"/>
      <c r="P236" s="173" t="s">
        <v>111</v>
      </c>
      <c r="Q236" s="173" t="s">
        <v>11</v>
      </c>
      <c r="R236" s="173" t="s">
        <v>121</v>
      </c>
    </row>
    <row r="237" spans="4:18" s="16" customFormat="1" ht="15.75" customHeight="1">
      <c r="D237" s="173"/>
      <c r="E237" s="173" t="s">
        <v>318</v>
      </c>
      <c r="G237" s="174"/>
      <c r="P237" s="173" t="s">
        <v>111</v>
      </c>
      <c r="Q237" s="173" t="s">
        <v>11</v>
      </c>
      <c r="R237" s="173" t="s">
        <v>121</v>
      </c>
    </row>
    <row r="238" spans="4:18" s="16" customFormat="1" ht="15.75" customHeight="1">
      <c r="D238" s="173"/>
      <c r="E238" s="173" t="s">
        <v>319</v>
      </c>
      <c r="G238" s="174"/>
      <c r="P238" s="173" t="s">
        <v>111</v>
      </c>
      <c r="Q238" s="173" t="s">
        <v>11</v>
      </c>
      <c r="R238" s="173" t="s">
        <v>121</v>
      </c>
    </row>
    <row r="239" spans="4:18" s="16" customFormat="1" ht="15.75" customHeight="1">
      <c r="D239" s="173"/>
      <c r="E239" s="173" t="s">
        <v>289</v>
      </c>
      <c r="G239" s="174"/>
      <c r="P239" s="173" t="s">
        <v>111</v>
      </c>
      <c r="Q239" s="173" t="s">
        <v>11</v>
      </c>
      <c r="R239" s="173" t="s">
        <v>121</v>
      </c>
    </row>
    <row r="240" spans="4:18" s="16" customFormat="1" ht="15.75" customHeight="1">
      <c r="D240" s="173"/>
      <c r="E240" s="173" t="s">
        <v>290</v>
      </c>
      <c r="G240" s="174"/>
      <c r="P240" s="173" t="s">
        <v>111</v>
      </c>
      <c r="Q240" s="173" t="s">
        <v>11</v>
      </c>
      <c r="R240" s="173" t="s">
        <v>121</v>
      </c>
    </row>
    <row r="241" spans="4:18" s="16" customFormat="1" ht="15.75" customHeight="1">
      <c r="D241" s="175"/>
      <c r="E241" s="175" t="s">
        <v>313</v>
      </c>
      <c r="G241" s="176">
        <v>16</v>
      </c>
      <c r="P241" s="175" t="s">
        <v>111</v>
      </c>
      <c r="Q241" s="175" t="s">
        <v>111</v>
      </c>
      <c r="R241" s="175" t="s">
        <v>121</v>
      </c>
    </row>
    <row r="242" spans="4:18" s="16" customFormat="1" ht="15.75" customHeight="1">
      <c r="D242" s="177"/>
      <c r="E242" s="177" t="s">
        <v>130</v>
      </c>
      <c r="G242" s="178">
        <v>16</v>
      </c>
      <c r="P242" s="177" t="s">
        <v>111</v>
      </c>
      <c r="Q242" s="177" t="s">
        <v>131</v>
      </c>
      <c r="R242" s="177" t="s">
        <v>121</v>
      </c>
    </row>
    <row r="243" spans="2:16" s="141" customFormat="1" ht="12.75" customHeight="1">
      <c r="B243" s="142" t="s">
        <v>63</v>
      </c>
      <c r="D243" s="143" t="s">
        <v>320</v>
      </c>
      <c r="E243" s="143" t="s">
        <v>321</v>
      </c>
      <c r="I243" s="144">
        <f>I244</f>
        <v>0</v>
      </c>
      <c r="K243" s="145">
        <f>K244</f>
        <v>0.00687</v>
      </c>
      <c r="M243" s="145">
        <f>M244</f>
        <v>0</v>
      </c>
      <c r="P243" s="143" t="s">
        <v>11</v>
      </c>
    </row>
    <row r="244" spans="1:16" s="16" customFormat="1" ht="24" customHeight="1">
      <c r="A244" s="166" t="s">
        <v>322</v>
      </c>
      <c r="B244" s="166" t="s">
        <v>112</v>
      </c>
      <c r="C244" s="166" t="s">
        <v>323</v>
      </c>
      <c r="E244" s="167" t="s">
        <v>324</v>
      </c>
      <c r="F244" s="166" t="s">
        <v>116</v>
      </c>
      <c r="G244" s="168">
        <v>1</v>
      </c>
      <c r="H244" s="169"/>
      <c r="I244" s="169">
        <f>ROUND(G244*H244,2)</f>
        <v>0</v>
      </c>
      <c r="J244" s="170">
        <v>0.00687</v>
      </c>
      <c r="K244" s="168">
        <f>G244*J244</f>
        <v>0.00687</v>
      </c>
      <c r="L244" s="170">
        <v>0</v>
      </c>
      <c r="M244" s="168">
        <f>G244*L244</f>
        <v>0</v>
      </c>
      <c r="N244" s="171">
        <v>15</v>
      </c>
      <c r="O244" s="172">
        <v>16</v>
      </c>
      <c r="P244" s="16" t="s">
        <v>111</v>
      </c>
    </row>
    <row r="245" spans="5:13" s="150" customFormat="1" ht="12.75" customHeight="1">
      <c r="E245" s="151" t="s">
        <v>89</v>
      </c>
      <c r="I245" s="152">
        <f>I14+I60</f>
        <v>0</v>
      </c>
      <c r="K245" s="153">
        <f>K14+K60</f>
        <v>2.6939023999999994</v>
      </c>
      <c r="M245" s="153">
        <f>M14+M60</f>
        <v>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horizontalCentered="1"/>
  <pageMargins left="0.7875" right="0.7875" top="0.5902777777777778" bottom="0.5902777777777778" header="0.5118055555555555" footer="0"/>
  <pageSetup horizontalDpi="300" verticalDpi="300" orientation="landscape" paperSize="9"/>
  <headerFooter alignWithMargins="0">
    <oddFooter>&amp;C&amp;8Stránka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8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Radomír Drozd</cp:lastModifiedBy>
  <dcterms:modified xsi:type="dcterms:W3CDTF">2015-07-28T07:44:41Z</dcterms:modified>
  <cp:category/>
  <cp:version/>
  <cp:contentType/>
  <cp:contentStatus/>
</cp:coreProperties>
</file>